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180" windowHeight="10950"/>
  </bookViews>
  <sheets>
    <sheet name="M17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25725"/>
</workbook>
</file>

<file path=xl/calcChain.xml><?xml version="1.0" encoding="utf-8"?>
<calcChain xmlns="http://schemas.openxmlformats.org/spreadsheetml/2006/main">
  <c r="B10" i="1"/>
  <c r="B9"/>
  <c r="B11" s="1"/>
  <c r="D6" l="1"/>
  <c r="D4"/>
  <c r="D26"/>
  <c r="D27" s="1"/>
  <c r="D5"/>
  <c r="E5" s="1"/>
  <c r="D3"/>
  <c r="E2"/>
  <c r="E3"/>
  <c r="E6"/>
  <c r="E4"/>
  <c r="E26"/>
  <c r="D7" l="1"/>
  <c r="D8" l="1"/>
  <c r="E7"/>
  <c r="D9" l="1"/>
  <c r="E8"/>
  <c r="D10" l="1"/>
  <c r="E9"/>
  <c r="D11" l="1"/>
  <c r="E10"/>
  <c r="D12" l="1"/>
  <c r="E11"/>
  <c r="D13" l="1"/>
  <c r="E12"/>
  <c r="D14" l="1"/>
  <c r="E13"/>
  <c r="D15" l="1"/>
  <c r="E14"/>
  <c r="D16" l="1"/>
  <c r="E15"/>
  <c r="D17" l="1"/>
  <c r="E16"/>
  <c r="D18" l="1"/>
  <c r="E17"/>
  <c r="D19" l="1"/>
  <c r="E18"/>
  <c r="D20" l="1"/>
  <c r="E19"/>
  <c r="D21" l="1"/>
  <c r="E20"/>
  <c r="D22" l="1"/>
  <c r="E21"/>
  <c r="D23" l="1"/>
  <c r="E22"/>
  <c r="D24" l="1"/>
  <c r="E23"/>
  <c r="D25" l="1"/>
  <c r="E25" s="1"/>
  <c r="E24"/>
</calcChain>
</file>

<file path=xl/sharedStrings.xml><?xml version="1.0" encoding="utf-8"?>
<sst xmlns="http://schemas.openxmlformats.org/spreadsheetml/2006/main" count="15" uniqueCount="14">
  <si>
    <t>Model Parameters</t>
  </si>
  <si>
    <t>pre-pH (5.5 to 8.5)</t>
  </si>
  <si>
    <t>Temperature (15 to 40 C)</t>
  </si>
  <si>
    <t>pH (5 to 7)</t>
  </si>
  <si>
    <t>Growth Characteristics</t>
  </si>
  <si>
    <t>Lag time, h</t>
  </si>
  <si>
    <t>Log increase</t>
  </si>
  <si>
    <t>BHI</t>
  </si>
  <si>
    <t>Initial dose, log/ml</t>
  </si>
  <si>
    <t>Time, h</t>
  </si>
  <si>
    <t>t</t>
  </si>
  <si>
    <t>log</t>
  </si>
  <si>
    <t>interval</t>
  </si>
  <si>
    <t>Growth rate, log/h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</si>
</sst>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rgb="FF0070C0"/>
      <name val="Times New Roman"/>
      <family val="2"/>
    </font>
    <font>
      <sz val="12"/>
      <color indexed="10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3" fillId="0" borderId="0" xfId="0" applyFont="1" applyBorder="1"/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'M17'!$D$2:$D$26</c:f>
              <c:numCache>
                <c:formatCode>0.0</c:formatCode>
                <c:ptCount val="25"/>
                <c:pt idx="0">
                  <c:v>0</c:v>
                </c:pt>
                <c:pt idx="1">
                  <c:v>2.8999904789898996</c:v>
                </c:pt>
                <c:pt idx="2">
                  <c:v>5.7999809579797992</c:v>
                </c:pt>
                <c:pt idx="3">
                  <c:v>8.6999714369696992</c:v>
                </c:pt>
                <c:pt idx="4">
                  <c:v>11.599961915959598</c:v>
                </c:pt>
                <c:pt idx="5">
                  <c:v>13.718237207557351</c:v>
                </c:pt>
                <c:pt idx="6">
                  <c:v>15.836512499155104</c:v>
                </c:pt>
                <c:pt idx="7">
                  <c:v>17.954787790752857</c:v>
                </c:pt>
                <c:pt idx="8">
                  <c:v>20.073063082350608</c:v>
                </c:pt>
                <c:pt idx="9">
                  <c:v>22.191338373948362</c:v>
                </c:pt>
                <c:pt idx="10">
                  <c:v>24.309613665546117</c:v>
                </c:pt>
                <c:pt idx="11">
                  <c:v>26.427888957143871</c:v>
                </c:pt>
                <c:pt idx="12">
                  <c:v>28.546164248741626</c:v>
                </c:pt>
                <c:pt idx="13">
                  <c:v>30.66443954033938</c:v>
                </c:pt>
                <c:pt idx="14">
                  <c:v>32.782714831937135</c:v>
                </c:pt>
                <c:pt idx="15">
                  <c:v>34.900990123534889</c:v>
                </c:pt>
                <c:pt idx="16">
                  <c:v>37.019265415132644</c:v>
                </c:pt>
                <c:pt idx="17">
                  <c:v>39.137540706730398</c:v>
                </c:pt>
                <c:pt idx="18">
                  <c:v>41.255815998328153</c:v>
                </c:pt>
                <c:pt idx="19">
                  <c:v>43.374091289925907</c:v>
                </c:pt>
                <c:pt idx="20">
                  <c:v>45.492366581523662</c:v>
                </c:pt>
                <c:pt idx="21">
                  <c:v>47.610641873121416</c:v>
                </c:pt>
                <c:pt idx="22">
                  <c:v>49.728917164719171</c:v>
                </c:pt>
                <c:pt idx="23">
                  <c:v>51.847192456316925</c:v>
                </c:pt>
                <c:pt idx="24">
                  <c:v>53.965467747914651</c:v>
                </c:pt>
              </c:numCache>
            </c:numRef>
          </c:xVal>
          <c:yVal>
            <c:numRef>
              <c:f>'M17'!$E$2:$E$26</c:f>
              <c:numCache>
                <c:formatCode>0.00</c:formatCode>
                <c:ptCount val="25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4.6500000000000004</c:v>
                </c:pt>
                <c:pt idx="6">
                  <c:v>4.9000000000000004</c:v>
                </c:pt>
                <c:pt idx="7">
                  <c:v>5.15</c:v>
                </c:pt>
                <c:pt idx="8">
                  <c:v>5.4</c:v>
                </c:pt>
                <c:pt idx="9">
                  <c:v>5.65</c:v>
                </c:pt>
                <c:pt idx="10">
                  <c:v>5.9</c:v>
                </c:pt>
                <c:pt idx="11">
                  <c:v>6.15</c:v>
                </c:pt>
                <c:pt idx="12">
                  <c:v>6.4000000000000012</c:v>
                </c:pt>
                <c:pt idx="13">
                  <c:v>6.6500000000000012</c:v>
                </c:pt>
                <c:pt idx="14">
                  <c:v>6.9000000000000012</c:v>
                </c:pt>
                <c:pt idx="15">
                  <c:v>7.1500000000000021</c:v>
                </c:pt>
                <c:pt idx="16">
                  <c:v>7.4000000000000021</c:v>
                </c:pt>
                <c:pt idx="17">
                  <c:v>7.6500000000000021</c:v>
                </c:pt>
                <c:pt idx="18">
                  <c:v>7.9000000000000021</c:v>
                </c:pt>
                <c:pt idx="19">
                  <c:v>8.1500000000000021</c:v>
                </c:pt>
                <c:pt idx="20">
                  <c:v>8.4000000000000021</c:v>
                </c:pt>
                <c:pt idx="21">
                  <c:v>8.6500000000000021</c:v>
                </c:pt>
                <c:pt idx="22">
                  <c:v>8.9000000000000021</c:v>
                </c:pt>
                <c:pt idx="23">
                  <c:v>9.1500000000000021</c:v>
                </c:pt>
                <c:pt idx="24">
                  <c:v>9.4</c:v>
                </c:pt>
              </c:numCache>
            </c:numRef>
          </c:yVal>
        </c:ser>
        <c:axId val="47408256"/>
        <c:axId val="47410176"/>
      </c:scatterChart>
      <c:valAx>
        <c:axId val="47408256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>
                    <a:latin typeface="Times New Roman" pitchFamily="18" charset="0"/>
                    <a:cs typeface="Times New Roman" pitchFamily="18" charset="0"/>
                  </a:rPr>
                  <a:t>Time (h)</a:t>
                </a:r>
              </a:p>
            </c:rich>
          </c:tx>
          <c:layout/>
        </c:title>
        <c:numFmt formatCode="0" sourceLinked="0"/>
        <c:minorTickMark val="out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7410176"/>
        <c:crosses val="autoZero"/>
        <c:crossBetween val="midCat"/>
      </c:valAx>
      <c:valAx>
        <c:axId val="47410176"/>
        <c:scaling>
          <c:orientation val="minMax"/>
          <c:max val="1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600">
                    <a:latin typeface="Times New Roman" pitchFamily="18" charset="0"/>
                    <a:cs typeface="Times New Roman" pitchFamily="18" charset="0"/>
                  </a:rPr>
                  <a:t>log/ml</a:t>
                </a:r>
              </a:p>
            </c:rich>
          </c:tx>
          <c:layout/>
        </c:title>
        <c:numFmt formatCode="0" sourceLinked="0"/>
        <c:minorTickMark val="out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47408256"/>
        <c:crosses val="autoZero"/>
        <c:crossBetween val="midCat"/>
        <c:majorUnit val="1"/>
        <c:minorUnit val="0.5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11</xdr:row>
      <xdr:rowOff>190500</xdr:rowOff>
    </xdr:from>
    <xdr:ext cx="2152649" cy="647700"/>
    <xdr:sp macro="" textlink="">
      <xdr:nvSpPr>
        <xdr:cNvPr id="2" name="TextBox 1"/>
        <xdr:cNvSpPr txBox="1"/>
      </xdr:nvSpPr>
      <xdr:spPr>
        <a:xfrm>
          <a:off x="28576" y="2190750"/>
          <a:ext cx="2152649" cy="6477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 baseline="0">
              <a:latin typeface="Times New Roman" pitchFamily="18" charset="0"/>
              <a:cs typeface="Times New Roman" pitchFamily="18" charset="0"/>
            </a:rPr>
            <a:t>Red numbers are entered whereas blue numbers are calculated.  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5</xdr:col>
      <xdr:colOff>57150</xdr:colOff>
      <xdr:row>0</xdr:row>
      <xdr:rowOff>0</xdr:rowOff>
    </xdr:from>
    <xdr:to>
      <xdr:col>14</xdr:col>
      <xdr:colOff>38100</xdr:colOff>
      <xdr:row>25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17" sqref="A17"/>
    </sheetView>
  </sheetViews>
  <sheetFormatPr defaultRowHeight="15.75"/>
  <cols>
    <col min="1" max="1" width="20.5" customWidth="1"/>
    <col min="2" max="2" width="8.125" style="1" customWidth="1"/>
    <col min="4" max="5" width="9" style="1"/>
    <col min="254" max="254" width="18.875" customWidth="1"/>
    <col min="255" max="255" width="7.25" customWidth="1"/>
    <col min="256" max="256" width="8.75" customWidth="1"/>
    <col min="257" max="257" width="7.5" customWidth="1"/>
    <col min="510" max="510" width="18.875" customWidth="1"/>
    <col min="511" max="511" width="7.25" customWidth="1"/>
    <col min="512" max="512" width="8.75" customWidth="1"/>
    <col min="513" max="513" width="7.5" customWidth="1"/>
    <col min="766" max="766" width="18.875" customWidth="1"/>
    <col min="767" max="767" width="7.25" customWidth="1"/>
    <col min="768" max="768" width="8.75" customWidth="1"/>
    <col min="769" max="769" width="7.5" customWidth="1"/>
    <col min="1022" max="1022" width="18.875" customWidth="1"/>
    <col min="1023" max="1023" width="7.25" customWidth="1"/>
    <col min="1024" max="1024" width="8.75" customWidth="1"/>
    <col min="1025" max="1025" width="7.5" customWidth="1"/>
    <col min="1278" max="1278" width="18.875" customWidth="1"/>
    <col min="1279" max="1279" width="7.25" customWidth="1"/>
    <col min="1280" max="1280" width="8.75" customWidth="1"/>
    <col min="1281" max="1281" width="7.5" customWidth="1"/>
    <col min="1534" max="1534" width="18.875" customWidth="1"/>
    <col min="1535" max="1535" width="7.25" customWidth="1"/>
    <col min="1536" max="1536" width="8.75" customWidth="1"/>
    <col min="1537" max="1537" width="7.5" customWidth="1"/>
    <col min="1790" max="1790" width="18.875" customWidth="1"/>
    <col min="1791" max="1791" width="7.25" customWidth="1"/>
    <col min="1792" max="1792" width="8.75" customWidth="1"/>
    <col min="1793" max="1793" width="7.5" customWidth="1"/>
    <col min="2046" max="2046" width="18.875" customWidth="1"/>
    <col min="2047" max="2047" width="7.25" customWidth="1"/>
    <col min="2048" max="2048" width="8.75" customWidth="1"/>
    <col min="2049" max="2049" width="7.5" customWidth="1"/>
    <col min="2302" max="2302" width="18.875" customWidth="1"/>
    <col min="2303" max="2303" width="7.25" customWidth="1"/>
    <col min="2304" max="2304" width="8.75" customWidth="1"/>
    <col min="2305" max="2305" width="7.5" customWidth="1"/>
    <col min="2558" max="2558" width="18.875" customWidth="1"/>
    <col min="2559" max="2559" width="7.25" customWidth="1"/>
    <col min="2560" max="2560" width="8.75" customWidth="1"/>
    <col min="2561" max="2561" width="7.5" customWidth="1"/>
    <col min="2814" max="2814" width="18.875" customWidth="1"/>
    <col min="2815" max="2815" width="7.25" customWidth="1"/>
    <col min="2816" max="2816" width="8.75" customWidth="1"/>
    <col min="2817" max="2817" width="7.5" customWidth="1"/>
    <col min="3070" max="3070" width="18.875" customWidth="1"/>
    <col min="3071" max="3071" width="7.25" customWidth="1"/>
    <col min="3072" max="3072" width="8.75" customWidth="1"/>
    <col min="3073" max="3073" width="7.5" customWidth="1"/>
    <col min="3326" max="3326" width="18.875" customWidth="1"/>
    <col min="3327" max="3327" width="7.25" customWidth="1"/>
    <col min="3328" max="3328" width="8.75" customWidth="1"/>
    <col min="3329" max="3329" width="7.5" customWidth="1"/>
    <col min="3582" max="3582" width="18.875" customWidth="1"/>
    <col min="3583" max="3583" width="7.25" customWidth="1"/>
    <col min="3584" max="3584" width="8.75" customWidth="1"/>
    <col min="3585" max="3585" width="7.5" customWidth="1"/>
    <col min="3838" max="3838" width="18.875" customWidth="1"/>
    <col min="3839" max="3839" width="7.25" customWidth="1"/>
    <col min="3840" max="3840" width="8.75" customWidth="1"/>
    <col min="3841" max="3841" width="7.5" customWidth="1"/>
    <col min="4094" max="4094" width="18.875" customWidth="1"/>
    <col min="4095" max="4095" width="7.25" customWidth="1"/>
    <col min="4096" max="4096" width="8.75" customWidth="1"/>
    <col min="4097" max="4097" width="7.5" customWidth="1"/>
    <col min="4350" max="4350" width="18.875" customWidth="1"/>
    <col min="4351" max="4351" width="7.25" customWidth="1"/>
    <col min="4352" max="4352" width="8.75" customWidth="1"/>
    <col min="4353" max="4353" width="7.5" customWidth="1"/>
    <col min="4606" max="4606" width="18.875" customWidth="1"/>
    <col min="4607" max="4607" width="7.25" customWidth="1"/>
    <col min="4608" max="4608" width="8.75" customWidth="1"/>
    <col min="4609" max="4609" width="7.5" customWidth="1"/>
    <col min="4862" max="4862" width="18.875" customWidth="1"/>
    <col min="4863" max="4863" width="7.25" customWidth="1"/>
    <col min="4864" max="4864" width="8.75" customWidth="1"/>
    <col min="4865" max="4865" width="7.5" customWidth="1"/>
    <col min="5118" max="5118" width="18.875" customWidth="1"/>
    <col min="5119" max="5119" width="7.25" customWidth="1"/>
    <col min="5120" max="5120" width="8.75" customWidth="1"/>
    <col min="5121" max="5121" width="7.5" customWidth="1"/>
    <col min="5374" max="5374" width="18.875" customWidth="1"/>
    <col min="5375" max="5375" width="7.25" customWidth="1"/>
    <col min="5376" max="5376" width="8.75" customWidth="1"/>
    <col min="5377" max="5377" width="7.5" customWidth="1"/>
    <col min="5630" max="5630" width="18.875" customWidth="1"/>
    <col min="5631" max="5631" width="7.25" customWidth="1"/>
    <col min="5632" max="5632" width="8.75" customWidth="1"/>
    <col min="5633" max="5633" width="7.5" customWidth="1"/>
    <col min="5886" max="5886" width="18.875" customWidth="1"/>
    <col min="5887" max="5887" width="7.25" customWidth="1"/>
    <col min="5888" max="5888" width="8.75" customWidth="1"/>
    <col min="5889" max="5889" width="7.5" customWidth="1"/>
    <col min="6142" max="6142" width="18.875" customWidth="1"/>
    <col min="6143" max="6143" width="7.25" customWidth="1"/>
    <col min="6144" max="6144" width="8.75" customWidth="1"/>
    <col min="6145" max="6145" width="7.5" customWidth="1"/>
    <col min="6398" max="6398" width="18.875" customWidth="1"/>
    <col min="6399" max="6399" width="7.25" customWidth="1"/>
    <col min="6400" max="6400" width="8.75" customWidth="1"/>
    <col min="6401" max="6401" width="7.5" customWidth="1"/>
    <col min="6654" max="6654" width="18.875" customWidth="1"/>
    <col min="6655" max="6655" width="7.25" customWidth="1"/>
    <col min="6656" max="6656" width="8.75" customWidth="1"/>
    <col min="6657" max="6657" width="7.5" customWidth="1"/>
    <col min="6910" max="6910" width="18.875" customWidth="1"/>
    <col min="6911" max="6911" width="7.25" customWidth="1"/>
    <col min="6912" max="6912" width="8.75" customWidth="1"/>
    <col min="6913" max="6913" width="7.5" customWidth="1"/>
    <col min="7166" max="7166" width="18.875" customWidth="1"/>
    <col min="7167" max="7167" width="7.25" customWidth="1"/>
    <col min="7168" max="7168" width="8.75" customWidth="1"/>
    <col min="7169" max="7169" width="7.5" customWidth="1"/>
    <col min="7422" max="7422" width="18.875" customWidth="1"/>
    <col min="7423" max="7423" width="7.25" customWidth="1"/>
    <col min="7424" max="7424" width="8.75" customWidth="1"/>
    <col min="7425" max="7425" width="7.5" customWidth="1"/>
    <col min="7678" max="7678" width="18.875" customWidth="1"/>
    <col min="7679" max="7679" width="7.25" customWidth="1"/>
    <col min="7680" max="7680" width="8.75" customWidth="1"/>
    <col min="7681" max="7681" width="7.5" customWidth="1"/>
    <col min="7934" max="7934" width="18.875" customWidth="1"/>
    <col min="7935" max="7935" width="7.25" customWidth="1"/>
    <col min="7936" max="7936" width="8.75" customWidth="1"/>
    <col min="7937" max="7937" width="7.5" customWidth="1"/>
    <col min="8190" max="8190" width="18.875" customWidth="1"/>
    <col min="8191" max="8191" width="7.25" customWidth="1"/>
    <col min="8192" max="8192" width="8.75" customWidth="1"/>
    <col min="8193" max="8193" width="7.5" customWidth="1"/>
    <col min="8446" max="8446" width="18.875" customWidth="1"/>
    <col min="8447" max="8447" width="7.25" customWidth="1"/>
    <col min="8448" max="8448" width="8.75" customWidth="1"/>
    <col min="8449" max="8449" width="7.5" customWidth="1"/>
    <col min="8702" max="8702" width="18.875" customWidth="1"/>
    <col min="8703" max="8703" width="7.25" customWidth="1"/>
    <col min="8704" max="8704" width="8.75" customWidth="1"/>
    <col min="8705" max="8705" width="7.5" customWidth="1"/>
    <col min="8958" max="8958" width="18.875" customWidth="1"/>
    <col min="8959" max="8959" width="7.25" customWidth="1"/>
    <col min="8960" max="8960" width="8.75" customWidth="1"/>
    <col min="8961" max="8961" width="7.5" customWidth="1"/>
    <col min="9214" max="9214" width="18.875" customWidth="1"/>
    <col min="9215" max="9215" width="7.25" customWidth="1"/>
    <col min="9216" max="9216" width="8.75" customWidth="1"/>
    <col min="9217" max="9217" width="7.5" customWidth="1"/>
    <col min="9470" max="9470" width="18.875" customWidth="1"/>
    <col min="9471" max="9471" width="7.25" customWidth="1"/>
    <col min="9472" max="9472" width="8.75" customWidth="1"/>
    <col min="9473" max="9473" width="7.5" customWidth="1"/>
    <col min="9726" max="9726" width="18.875" customWidth="1"/>
    <col min="9727" max="9727" width="7.25" customWidth="1"/>
    <col min="9728" max="9728" width="8.75" customWidth="1"/>
    <col min="9729" max="9729" width="7.5" customWidth="1"/>
    <col min="9982" max="9982" width="18.875" customWidth="1"/>
    <col min="9983" max="9983" width="7.25" customWidth="1"/>
    <col min="9984" max="9984" width="8.75" customWidth="1"/>
    <col min="9985" max="9985" width="7.5" customWidth="1"/>
    <col min="10238" max="10238" width="18.875" customWidth="1"/>
    <col min="10239" max="10239" width="7.25" customWidth="1"/>
    <col min="10240" max="10240" width="8.75" customWidth="1"/>
    <col min="10241" max="10241" width="7.5" customWidth="1"/>
    <col min="10494" max="10494" width="18.875" customWidth="1"/>
    <col min="10495" max="10495" width="7.25" customWidth="1"/>
    <col min="10496" max="10496" width="8.75" customWidth="1"/>
    <col min="10497" max="10497" width="7.5" customWidth="1"/>
    <col min="10750" max="10750" width="18.875" customWidth="1"/>
    <col min="10751" max="10751" width="7.25" customWidth="1"/>
    <col min="10752" max="10752" width="8.75" customWidth="1"/>
    <col min="10753" max="10753" width="7.5" customWidth="1"/>
    <col min="11006" max="11006" width="18.875" customWidth="1"/>
    <col min="11007" max="11007" width="7.25" customWidth="1"/>
    <col min="11008" max="11008" width="8.75" customWidth="1"/>
    <col min="11009" max="11009" width="7.5" customWidth="1"/>
    <col min="11262" max="11262" width="18.875" customWidth="1"/>
    <col min="11263" max="11263" width="7.25" customWidth="1"/>
    <col min="11264" max="11264" width="8.75" customWidth="1"/>
    <col min="11265" max="11265" width="7.5" customWidth="1"/>
    <col min="11518" max="11518" width="18.875" customWidth="1"/>
    <col min="11519" max="11519" width="7.25" customWidth="1"/>
    <col min="11520" max="11520" width="8.75" customWidth="1"/>
    <col min="11521" max="11521" width="7.5" customWidth="1"/>
    <col min="11774" max="11774" width="18.875" customWidth="1"/>
    <col min="11775" max="11775" width="7.25" customWidth="1"/>
    <col min="11776" max="11776" width="8.75" customWidth="1"/>
    <col min="11777" max="11777" width="7.5" customWidth="1"/>
    <col min="12030" max="12030" width="18.875" customWidth="1"/>
    <col min="12031" max="12031" width="7.25" customWidth="1"/>
    <col min="12032" max="12032" width="8.75" customWidth="1"/>
    <col min="12033" max="12033" width="7.5" customWidth="1"/>
    <col min="12286" max="12286" width="18.875" customWidth="1"/>
    <col min="12287" max="12287" width="7.25" customWidth="1"/>
    <col min="12288" max="12288" width="8.75" customWidth="1"/>
    <col min="12289" max="12289" width="7.5" customWidth="1"/>
    <col min="12542" max="12542" width="18.875" customWidth="1"/>
    <col min="12543" max="12543" width="7.25" customWidth="1"/>
    <col min="12544" max="12544" width="8.75" customWidth="1"/>
    <col min="12545" max="12545" width="7.5" customWidth="1"/>
    <col min="12798" max="12798" width="18.875" customWidth="1"/>
    <col min="12799" max="12799" width="7.25" customWidth="1"/>
    <col min="12800" max="12800" width="8.75" customWidth="1"/>
    <col min="12801" max="12801" width="7.5" customWidth="1"/>
    <col min="13054" max="13054" width="18.875" customWidth="1"/>
    <col min="13055" max="13055" width="7.25" customWidth="1"/>
    <col min="13056" max="13056" width="8.75" customWidth="1"/>
    <col min="13057" max="13057" width="7.5" customWidth="1"/>
    <col min="13310" max="13310" width="18.875" customWidth="1"/>
    <col min="13311" max="13311" width="7.25" customWidth="1"/>
    <col min="13312" max="13312" width="8.75" customWidth="1"/>
    <col min="13313" max="13313" width="7.5" customWidth="1"/>
    <col min="13566" max="13566" width="18.875" customWidth="1"/>
    <col min="13567" max="13567" width="7.25" customWidth="1"/>
    <col min="13568" max="13568" width="8.75" customWidth="1"/>
    <col min="13569" max="13569" width="7.5" customWidth="1"/>
    <col min="13822" max="13822" width="18.875" customWidth="1"/>
    <col min="13823" max="13823" width="7.25" customWidth="1"/>
    <col min="13824" max="13824" width="8.75" customWidth="1"/>
    <col min="13825" max="13825" width="7.5" customWidth="1"/>
    <col min="14078" max="14078" width="18.875" customWidth="1"/>
    <col min="14079" max="14079" width="7.25" customWidth="1"/>
    <col min="14080" max="14080" width="8.75" customWidth="1"/>
    <col min="14081" max="14081" width="7.5" customWidth="1"/>
    <col min="14334" max="14334" width="18.875" customWidth="1"/>
    <col min="14335" max="14335" width="7.25" customWidth="1"/>
    <col min="14336" max="14336" width="8.75" customWidth="1"/>
    <col min="14337" max="14337" width="7.5" customWidth="1"/>
    <col min="14590" max="14590" width="18.875" customWidth="1"/>
    <col min="14591" max="14591" width="7.25" customWidth="1"/>
    <col min="14592" max="14592" width="8.75" customWidth="1"/>
    <col min="14593" max="14593" width="7.5" customWidth="1"/>
    <col min="14846" max="14846" width="18.875" customWidth="1"/>
    <col min="14847" max="14847" width="7.25" customWidth="1"/>
    <col min="14848" max="14848" width="8.75" customWidth="1"/>
    <col min="14849" max="14849" width="7.5" customWidth="1"/>
    <col min="15102" max="15102" width="18.875" customWidth="1"/>
    <col min="15103" max="15103" width="7.25" customWidth="1"/>
    <col min="15104" max="15104" width="8.75" customWidth="1"/>
    <col min="15105" max="15105" width="7.5" customWidth="1"/>
    <col min="15358" max="15358" width="18.875" customWidth="1"/>
    <col min="15359" max="15359" width="7.25" customWidth="1"/>
    <col min="15360" max="15360" width="8.75" customWidth="1"/>
    <col min="15361" max="15361" width="7.5" customWidth="1"/>
    <col min="15614" max="15614" width="18.875" customWidth="1"/>
    <col min="15615" max="15615" width="7.25" customWidth="1"/>
    <col min="15616" max="15616" width="8.75" customWidth="1"/>
    <col min="15617" max="15617" width="7.5" customWidth="1"/>
    <col min="15870" max="15870" width="18.875" customWidth="1"/>
    <col min="15871" max="15871" width="7.25" customWidth="1"/>
    <col min="15872" max="15872" width="8.75" customWidth="1"/>
    <col min="15873" max="15873" width="7.5" customWidth="1"/>
    <col min="16126" max="16126" width="18.875" customWidth="1"/>
    <col min="16127" max="16127" width="7.25" customWidth="1"/>
    <col min="16128" max="16128" width="8.75" customWidth="1"/>
    <col min="16129" max="16129" width="7.5" customWidth="1"/>
  </cols>
  <sheetData>
    <row r="1" spans="1:5">
      <c r="A1" s="4" t="s">
        <v>0</v>
      </c>
      <c r="B1" s="5" t="s">
        <v>7</v>
      </c>
      <c r="D1" s="16" t="s">
        <v>10</v>
      </c>
      <c r="E1" s="16" t="s">
        <v>11</v>
      </c>
    </row>
    <row r="2" spans="1:5">
      <c r="A2" s="8" t="s">
        <v>8</v>
      </c>
      <c r="B2" s="12">
        <v>4.4000000000000004</v>
      </c>
      <c r="D2" s="9">
        <v>0</v>
      </c>
      <c r="E2" s="10">
        <f>IF(D2&lt;$B$9,$B$2,IF($B$2+(D2-$B$9)*$B$10&gt;10.4,10.4,$B$2+(D2-$B$9)*$B$10))</f>
        <v>4.4000000000000004</v>
      </c>
    </row>
    <row r="3" spans="1:5">
      <c r="A3" s="2" t="s">
        <v>1</v>
      </c>
      <c r="B3" s="19">
        <v>6</v>
      </c>
      <c r="D3" s="9">
        <f>B9*0.25</f>
        <v>2.8999904789898996</v>
      </c>
      <c r="E3" s="10">
        <f t="shared" ref="E3:E26" si="0">IF(D3&lt;$B$9,$B$2,IF($B$2+(D3-$B$9)*$B$10&gt;10.4,10.4,$B$2+(D3-$B$9)*$B$10))</f>
        <v>4.4000000000000004</v>
      </c>
    </row>
    <row r="4" spans="1:5">
      <c r="A4" s="2" t="s">
        <v>2</v>
      </c>
      <c r="B4" s="19">
        <v>15</v>
      </c>
      <c r="D4" s="9">
        <f>B9*0.5</f>
        <v>5.7999809579797992</v>
      </c>
      <c r="E4" s="10">
        <f t="shared" si="0"/>
        <v>4.4000000000000004</v>
      </c>
    </row>
    <row r="5" spans="1:5">
      <c r="A5" s="2" t="s">
        <v>3</v>
      </c>
      <c r="B5" s="19">
        <v>6</v>
      </c>
      <c r="D5" s="9">
        <f>B9*0.75</f>
        <v>8.6999714369696992</v>
      </c>
      <c r="E5" s="10">
        <f t="shared" si="0"/>
        <v>4.4000000000000004</v>
      </c>
    </row>
    <row r="6" spans="1:5">
      <c r="A6" s="6" t="s">
        <v>9</v>
      </c>
      <c r="B6" s="20">
        <v>6</v>
      </c>
      <c r="D6" s="9">
        <f>B9</f>
        <v>11.599961915959598</v>
      </c>
      <c r="E6" s="10">
        <f t="shared" si="0"/>
        <v>4.4000000000000004</v>
      </c>
    </row>
    <row r="7" spans="1:5">
      <c r="A7" s="2"/>
      <c r="B7" s="3"/>
      <c r="D7" s="9">
        <f>D6+$D$27</f>
        <v>13.718237207557351</v>
      </c>
      <c r="E7" s="10">
        <f t="shared" si="0"/>
        <v>4.6500000000000004</v>
      </c>
    </row>
    <row r="8" spans="1:5">
      <c r="A8" s="4" t="s">
        <v>4</v>
      </c>
      <c r="B8" s="5" t="s">
        <v>7</v>
      </c>
      <c r="D8" s="9">
        <f t="shared" ref="D8:D25" si="1">D7+$D$27</f>
        <v>15.836512499155104</v>
      </c>
      <c r="E8" s="10">
        <f t="shared" si="0"/>
        <v>4.9000000000000004</v>
      </c>
    </row>
    <row r="9" spans="1:5">
      <c r="A9" s="2" t="s">
        <v>5</v>
      </c>
      <c r="B9" s="13">
        <f>EXP(7.768201959+(0.561569425*B3)-(0.201594389*B4)-(1.538211422*B5)+(0.000704421*(B3*B4))-(0.019263767*(B3*B5))-(0.001355865*(B4*B5))-(0.030717389*(B3*B3))+(0.002336801*(B4*B4))+(0.136076084*(B5*B5)))</f>
        <v>11.599961915959598</v>
      </c>
      <c r="D9" s="9">
        <f t="shared" si="1"/>
        <v>17.954787790752857</v>
      </c>
      <c r="E9" s="10">
        <f t="shared" si="0"/>
        <v>5.15</v>
      </c>
    </row>
    <row r="10" spans="1:5">
      <c r="A10" s="2" t="s">
        <v>13</v>
      </c>
      <c r="B10" s="15">
        <f>EXP(-6.813613587-(0.200715627*B3)+(0.237337852*B4)+(0.672289996*B5)-(0.000493625*(B3*B4))-(0.00583093*(B3*B5))+(0.00111538*(B4*B5))+(0.017642894*(B3*B3))-(0.002950086*(B4*B4))-(0.042506008*(B5*B5)))</f>
        <v>0.11802054293492341</v>
      </c>
      <c r="D10" s="9">
        <f t="shared" si="1"/>
        <v>20.073063082350608</v>
      </c>
      <c r="E10" s="10">
        <f t="shared" si="0"/>
        <v>5.4</v>
      </c>
    </row>
    <row r="11" spans="1:5">
      <c r="A11" s="7" t="s">
        <v>6</v>
      </c>
      <c r="B11" s="14">
        <f>IF(B6&lt;=B9,0,IF((B6-B9)*B10&lt;6,(B6-B9)*B10,6))</f>
        <v>0</v>
      </c>
      <c r="D11" s="9">
        <f t="shared" si="1"/>
        <v>22.191338373948362</v>
      </c>
      <c r="E11" s="10">
        <f t="shared" si="0"/>
        <v>5.65</v>
      </c>
    </row>
    <row r="12" spans="1:5">
      <c r="D12" s="9">
        <f t="shared" si="1"/>
        <v>24.309613665546117</v>
      </c>
      <c r="E12" s="10">
        <f t="shared" si="0"/>
        <v>5.9</v>
      </c>
    </row>
    <row r="13" spans="1:5">
      <c r="D13" s="9">
        <f t="shared" si="1"/>
        <v>26.427888957143871</v>
      </c>
      <c r="E13" s="10">
        <f t="shared" si="0"/>
        <v>6.15</v>
      </c>
    </row>
    <row r="14" spans="1:5">
      <c r="D14" s="9">
        <f t="shared" si="1"/>
        <v>28.546164248741626</v>
      </c>
      <c r="E14" s="10">
        <f t="shared" si="0"/>
        <v>6.4000000000000012</v>
      </c>
    </row>
    <row r="15" spans="1:5">
      <c r="D15" s="9">
        <f t="shared" si="1"/>
        <v>30.66443954033938</v>
      </c>
      <c r="E15" s="10">
        <f t="shared" si="0"/>
        <v>6.6500000000000012</v>
      </c>
    </row>
    <row r="16" spans="1:5">
      <c r="D16" s="9">
        <f t="shared" si="1"/>
        <v>32.782714831937135</v>
      </c>
      <c r="E16" s="10">
        <f t="shared" si="0"/>
        <v>6.9000000000000012</v>
      </c>
    </row>
    <row r="17" spans="3:5">
      <c r="D17" s="9">
        <f t="shared" si="1"/>
        <v>34.900990123534889</v>
      </c>
      <c r="E17" s="10">
        <f t="shared" si="0"/>
        <v>7.1500000000000021</v>
      </c>
    </row>
    <row r="18" spans="3:5">
      <c r="D18" s="9">
        <f t="shared" si="1"/>
        <v>37.019265415132644</v>
      </c>
      <c r="E18" s="10">
        <f t="shared" si="0"/>
        <v>7.4000000000000021</v>
      </c>
    </row>
    <row r="19" spans="3:5">
      <c r="D19" s="9">
        <f t="shared" si="1"/>
        <v>39.137540706730398</v>
      </c>
      <c r="E19" s="10">
        <f t="shared" si="0"/>
        <v>7.6500000000000021</v>
      </c>
    </row>
    <row r="20" spans="3:5">
      <c r="D20" s="9">
        <f t="shared" si="1"/>
        <v>41.255815998328153</v>
      </c>
      <c r="E20" s="10">
        <f t="shared" si="0"/>
        <v>7.9000000000000021</v>
      </c>
    </row>
    <row r="21" spans="3:5">
      <c r="D21" s="9">
        <f t="shared" si="1"/>
        <v>43.374091289925907</v>
      </c>
      <c r="E21" s="10">
        <f t="shared" si="0"/>
        <v>8.1500000000000021</v>
      </c>
    </row>
    <row r="22" spans="3:5">
      <c r="D22" s="9">
        <f t="shared" si="1"/>
        <v>45.492366581523662</v>
      </c>
      <c r="E22" s="10">
        <f t="shared" si="0"/>
        <v>8.4000000000000021</v>
      </c>
    </row>
    <row r="23" spans="3:5">
      <c r="D23" s="9">
        <f t="shared" si="1"/>
        <v>47.610641873121416</v>
      </c>
      <c r="E23" s="10">
        <f t="shared" si="0"/>
        <v>8.6500000000000021</v>
      </c>
    </row>
    <row r="24" spans="3:5">
      <c r="D24" s="9">
        <f t="shared" si="1"/>
        <v>49.728917164719171</v>
      </c>
      <c r="E24" s="10">
        <f t="shared" si="0"/>
        <v>8.9000000000000021</v>
      </c>
    </row>
    <row r="25" spans="3:5">
      <c r="D25" s="9">
        <f t="shared" si="1"/>
        <v>51.847192456316925</v>
      </c>
      <c r="E25" s="10">
        <f t="shared" si="0"/>
        <v>9.1500000000000021</v>
      </c>
    </row>
    <row r="26" spans="3:5">
      <c r="D26" s="17">
        <f>B9+(5/B10)</f>
        <v>53.965467747914651</v>
      </c>
      <c r="E26" s="18">
        <f t="shared" si="0"/>
        <v>9.4</v>
      </c>
    </row>
    <row r="27" spans="3:5">
      <c r="C27" t="s">
        <v>12</v>
      </c>
      <c r="D27" s="9">
        <f>(D26-D6)/20</f>
        <v>2.1182752915977527</v>
      </c>
      <c r="E27" s="11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M17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toscar</dc:creator>
  <cp:lastModifiedBy>toscar</cp:lastModifiedBy>
  <dcterms:created xsi:type="dcterms:W3CDTF">2013-10-25T14:08:23Z</dcterms:created>
  <dcterms:modified xsi:type="dcterms:W3CDTF">2013-11-12T18:27:09Z</dcterms:modified>
</cp:coreProperties>
</file>