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80" windowWidth="17955" windowHeight="11415"/>
  </bookViews>
  <sheets>
    <sheet name="FIPAR" sheetId="1" r:id="rId1"/>
    <sheet name="LAI &amp; K" sheetId="2" r:id="rId2"/>
  </sheets>
  <calcPr calcId="145621" calcOnSave="0"/>
</workbook>
</file>

<file path=xl/calcChain.xml><?xml version="1.0" encoding="utf-8"?>
<calcChain xmlns="http://schemas.openxmlformats.org/spreadsheetml/2006/main">
  <c r="P17" i="2" l="1"/>
  <c r="P3" i="2"/>
  <c r="N25" i="2"/>
  <c r="N24" i="2"/>
  <c r="N23" i="2"/>
  <c r="N22" i="2"/>
  <c r="N21" i="2"/>
  <c r="N20" i="2"/>
  <c r="N19" i="2"/>
  <c r="N18" i="2"/>
  <c r="F23" i="1"/>
  <c r="G27" i="1" s="1"/>
  <c r="F18" i="1"/>
  <c r="G21" i="1" s="1"/>
  <c r="N11" i="2"/>
  <c r="N10" i="2"/>
  <c r="N9" i="2"/>
  <c r="N8" i="2"/>
  <c r="N7" i="2"/>
  <c r="N6" i="2"/>
  <c r="N5" i="2"/>
  <c r="N4" i="2"/>
  <c r="G26" i="1" l="1"/>
  <c r="G24" i="1"/>
  <c r="O20" i="2"/>
  <c r="O24" i="2"/>
  <c r="O25" i="2"/>
  <c r="N26" i="2"/>
  <c r="N27" i="2"/>
  <c r="O22" i="2"/>
  <c r="O27" i="2" s="1"/>
  <c r="G20" i="1"/>
  <c r="O19" i="2" s="1"/>
  <c r="G22" i="1"/>
  <c r="O21" i="2" s="1"/>
  <c r="G19" i="1"/>
  <c r="O18" i="2" s="1"/>
  <c r="O26" i="2" s="1"/>
  <c r="G25" i="1"/>
  <c r="O23" i="2" s="1"/>
  <c r="N13" i="2"/>
  <c r="N12" i="2"/>
  <c r="F9" i="1"/>
  <c r="F4" i="1"/>
  <c r="G12" i="1" l="1"/>
  <c r="O10" i="2" s="1"/>
  <c r="G10" i="1"/>
  <c r="O8" i="2" s="1"/>
  <c r="G13" i="1"/>
  <c r="O11" i="2" s="1"/>
  <c r="G11" i="1"/>
  <c r="O9" i="2" s="1"/>
  <c r="G6" i="1"/>
  <c r="O5" i="2" s="1"/>
  <c r="G7" i="1"/>
  <c r="O6" i="2" s="1"/>
  <c r="G5" i="1"/>
  <c r="O4" i="2" s="1"/>
  <c r="G8" i="1"/>
  <c r="O7" i="2" s="1"/>
  <c r="O13" i="2" l="1"/>
  <c r="O12" i="2"/>
</calcChain>
</file>

<file path=xl/sharedStrings.xml><?xml version="1.0" encoding="utf-8"?>
<sst xmlns="http://schemas.openxmlformats.org/spreadsheetml/2006/main" count="122" uniqueCount="44">
  <si>
    <t xml:space="preserve">Temple, Texas </t>
  </si>
  <si>
    <t>FIPAR DATA</t>
  </si>
  <si>
    <t>Sky: Clear</t>
  </si>
  <si>
    <t>Rep</t>
  </si>
  <si>
    <t>Time</t>
  </si>
  <si>
    <t>Above</t>
  </si>
  <si>
    <t>Below</t>
  </si>
  <si>
    <t>Correction Factor</t>
  </si>
  <si>
    <t>FIPAR Corrected</t>
  </si>
  <si>
    <t>Other Data</t>
  </si>
  <si>
    <t>Calibration</t>
  </si>
  <si>
    <t>Canola</t>
  </si>
  <si>
    <t>Fescue</t>
  </si>
  <si>
    <t>LEAF AREA DATA</t>
  </si>
  <si>
    <t>* This LAI is calculated using Leaves + Stems + Repro</t>
  </si>
  <si>
    <t>Fresh Weight of Total</t>
  </si>
  <si>
    <t>Bag Weight</t>
  </si>
  <si>
    <t>Fresh Weight of Subsample</t>
  </si>
  <si>
    <t>Dead Weight</t>
  </si>
  <si>
    <t>Repro Weight</t>
  </si>
  <si>
    <t>Stem Weight</t>
  </si>
  <si>
    <t># of Stems</t>
  </si>
  <si>
    <t>Area of Leaves</t>
  </si>
  <si>
    <t>Area of Stems</t>
  </si>
  <si>
    <t>Area of Dead</t>
  </si>
  <si>
    <t>Area of Repro</t>
  </si>
  <si>
    <t>Dry Weight</t>
  </si>
  <si>
    <r>
      <rPr>
        <b/>
        <sz val="11"/>
        <color theme="1"/>
        <rFont val="Calibri"/>
        <family val="2"/>
        <scheme val="minor"/>
      </rPr>
      <t xml:space="preserve">LAI  </t>
    </r>
    <r>
      <rPr>
        <sz val="11"/>
        <color theme="1"/>
        <rFont val="Calibri"/>
        <family val="2"/>
        <scheme val="minor"/>
      </rPr>
      <t xml:space="preserve">                                Leaf Area Index</t>
    </r>
  </si>
  <si>
    <r>
      <rPr>
        <b/>
        <sz val="11"/>
        <color theme="1"/>
        <rFont val="Calibri"/>
        <family val="2"/>
        <scheme val="minor"/>
      </rPr>
      <t>K</t>
    </r>
    <r>
      <rPr>
        <sz val="11"/>
        <color theme="1"/>
        <rFont val="Calibri"/>
        <family val="2"/>
        <scheme val="minor"/>
      </rPr>
      <t xml:space="preserve">                                   Extincion Coefficient</t>
    </r>
  </si>
  <si>
    <t>Canola Rep 1</t>
  </si>
  <si>
    <t>Canola Rep 2</t>
  </si>
  <si>
    <t>Canola Rep 3</t>
  </si>
  <si>
    <t>Canola Rep 4</t>
  </si>
  <si>
    <t>Tall Fescue Rep 1</t>
  </si>
  <si>
    <t>Tall Fescue Rep 2</t>
  </si>
  <si>
    <t>Tall Fescue Rep 3</t>
  </si>
  <si>
    <t>Tall Fescue Rep 4</t>
  </si>
  <si>
    <t>MEAN Canola</t>
  </si>
  <si>
    <t>MEAN Fescue</t>
  </si>
  <si>
    <t>Canola, and Tall Fescue</t>
  </si>
  <si>
    <t>0.5 m X 0.5 m ground area</t>
  </si>
  <si>
    <t>0.5 X 0.5 m ground area</t>
  </si>
  <si>
    <t>Harvest 1</t>
  </si>
  <si>
    <t>Harvest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</si>
</sst>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/>
      <right/>
      <top/>
      <bottom style="dashed">
        <color auto="1"/>
      </bottom>
      <diagonal/>
    </border>
    <border>
      <left/>
      <right/>
      <top style="dashed">
        <color auto="1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2" fillId="0" borderId="0" xfId="0" applyFont="1" applyBorder="1"/>
    <xf numFmtId="0" fontId="1" fillId="0" borderId="0" xfId="0" applyFont="1" applyBorder="1"/>
    <xf numFmtId="0" fontId="2" fillId="0" borderId="0" xfId="0" applyFont="1" applyBorder="1" applyAlignment="1">
      <alignment vertical="center"/>
    </xf>
    <xf numFmtId="0" fontId="0" fillId="0" borderId="0" xfId="0" applyBorder="1"/>
    <xf numFmtId="0" fontId="1" fillId="0" borderId="0" xfId="0" applyFont="1" applyAlignment="1">
      <alignment horizontal="center"/>
    </xf>
    <xf numFmtId="0" fontId="1" fillId="0" borderId="0" xfId="0" applyFont="1"/>
    <xf numFmtId="0" fontId="0" fillId="2" borderId="0" xfId="0" applyFill="1"/>
    <xf numFmtId="20" fontId="0" fillId="2" borderId="0" xfId="0" applyNumberFormat="1" applyFill="1"/>
    <xf numFmtId="0" fontId="2" fillId="0" borderId="0" xfId="0" applyFont="1"/>
    <xf numFmtId="0" fontId="3" fillId="0" borderId="0" xfId="0" applyFont="1"/>
    <xf numFmtId="0" fontId="0" fillId="0" borderId="0" xfId="0" applyFont="1"/>
    <xf numFmtId="164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Fill="1" applyBorder="1"/>
    <xf numFmtId="0" fontId="0" fillId="0" borderId="2" xfId="0" applyBorder="1"/>
    <xf numFmtId="0" fontId="1" fillId="0" borderId="2" xfId="0" applyFont="1" applyBorder="1"/>
    <xf numFmtId="0" fontId="1" fillId="0" borderId="1" xfId="0" applyFont="1" applyBorder="1"/>
    <xf numFmtId="0" fontId="1" fillId="0" borderId="3" xfId="0" applyFont="1" applyBorder="1"/>
    <xf numFmtId="0" fontId="0" fillId="0" borderId="3" xfId="0" applyBorder="1"/>
    <xf numFmtId="0" fontId="1" fillId="0" borderId="4" xfId="0" applyFont="1" applyBorder="1"/>
    <xf numFmtId="0" fontId="0" fillId="0" borderId="4" xfId="0" applyFill="1" applyBorder="1"/>
    <xf numFmtId="0" fontId="0" fillId="0" borderId="4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7"/>
  <sheetViews>
    <sheetView tabSelected="1" workbookViewId="0">
      <selection activeCell="A17" sqref="A17"/>
    </sheetView>
  </sheetViews>
  <sheetFormatPr defaultRowHeight="15" x14ac:dyDescent="0.25"/>
  <cols>
    <col min="1" max="1" width="20.7109375" customWidth="1"/>
    <col min="6" max="7" width="15.7109375" customWidth="1"/>
    <col min="8" max="8" width="10.7109375" customWidth="1"/>
  </cols>
  <sheetData>
    <row r="1" spans="1:8" ht="15.75" x14ac:dyDescent="0.25">
      <c r="A1" s="5" t="s">
        <v>1</v>
      </c>
      <c r="B1" s="1" t="s">
        <v>39</v>
      </c>
      <c r="C1" s="1"/>
      <c r="D1" s="1"/>
      <c r="E1" s="1" t="s">
        <v>0</v>
      </c>
      <c r="F1" s="2"/>
      <c r="H1" s="4"/>
    </row>
    <row r="2" spans="1:8" ht="15.75" x14ac:dyDescent="0.25">
      <c r="A2" s="5" t="s">
        <v>42</v>
      </c>
      <c r="B2" s="6" t="s">
        <v>2</v>
      </c>
      <c r="D2" s="6"/>
      <c r="F2" s="6"/>
      <c r="G2" s="9" t="s">
        <v>40</v>
      </c>
      <c r="H2" s="6"/>
    </row>
    <row r="3" spans="1:8" x14ac:dyDescent="0.25">
      <c r="A3" s="12">
        <v>41017</v>
      </c>
      <c r="B3" s="17" t="s">
        <v>3</v>
      </c>
      <c r="C3" s="17" t="s">
        <v>4</v>
      </c>
      <c r="D3" s="17" t="s">
        <v>5</v>
      </c>
      <c r="E3" s="17" t="s">
        <v>6</v>
      </c>
      <c r="F3" s="17" t="s">
        <v>7</v>
      </c>
      <c r="G3" s="17" t="s">
        <v>8</v>
      </c>
      <c r="H3" s="17" t="s">
        <v>9</v>
      </c>
    </row>
    <row r="4" spans="1:8" x14ac:dyDescent="0.25">
      <c r="A4" s="7" t="s">
        <v>10</v>
      </c>
      <c r="B4" s="7"/>
      <c r="C4" s="8">
        <v>0.44513888888888892</v>
      </c>
      <c r="D4" s="7">
        <v>1545</v>
      </c>
      <c r="E4" s="7">
        <v>1426</v>
      </c>
      <c r="F4" s="7">
        <f>D4/E4</f>
        <v>1.0834502103786816</v>
      </c>
    </row>
    <row r="5" spans="1:8" x14ac:dyDescent="0.25">
      <c r="A5" t="s">
        <v>11</v>
      </c>
      <c r="B5">
        <v>1</v>
      </c>
      <c r="D5">
        <v>1573</v>
      </c>
      <c r="E5">
        <v>36</v>
      </c>
      <c r="G5">
        <f>1-E5/(D5/F4)</f>
        <v>0.97520393669826289</v>
      </c>
    </row>
    <row r="6" spans="1:8" x14ac:dyDescent="0.25">
      <c r="A6" t="s">
        <v>11</v>
      </c>
      <c r="B6">
        <v>2</v>
      </c>
      <c r="D6">
        <v>1614</v>
      </c>
      <c r="E6">
        <v>42</v>
      </c>
      <c r="G6">
        <f>1-E6/(D6/F4)</f>
        <v>0.97180612835445812</v>
      </c>
    </row>
    <row r="7" spans="1:8" x14ac:dyDescent="0.25">
      <c r="A7" t="s">
        <v>11</v>
      </c>
      <c r="B7">
        <v>3</v>
      </c>
      <c r="D7">
        <v>1646</v>
      </c>
      <c r="E7">
        <v>25</v>
      </c>
      <c r="G7">
        <f>1-E7/(D7/F4)</f>
        <v>0.98354419486059108</v>
      </c>
    </row>
    <row r="8" spans="1:8" x14ac:dyDescent="0.25">
      <c r="A8" s="4" t="s">
        <v>11</v>
      </c>
      <c r="B8">
        <v>4</v>
      </c>
      <c r="D8">
        <v>1667</v>
      </c>
      <c r="E8">
        <v>43</v>
      </c>
      <c r="G8">
        <f>1-E8/(D8/F4)</f>
        <v>0.97205257405741852</v>
      </c>
    </row>
    <row r="9" spans="1:8" x14ac:dyDescent="0.25">
      <c r="A9" s="7" t="s">
        <v>10</v>
      </c>
      <c r="B9" s="7"/>
      <c r="C9" s="8">
        <v>0.4777777777777778</v>
      </c>
      <c r="D9" s="7">
        <v>1733</v>
      </c>
      <c r="E9" s="7">
        <v>1583</v>
      </c>
      <c r="F9" s="7">
        <f>D9/E9</f>
        <v>1.094756790903348</v>
      </c>
    </row>
    <row r="10" spans="1:8" x14ac:dyDescent="0.25">
      <c r="A10" t="s">
        <v>12</v>
      </c>
      <c r="B10">
        <v>1</v>
      </c>
      <c r="D10">
        <v>1740</v>
      </c>
      <c r="E10">
        <v>46</v>
      </c>
      <c r="G10">
        <f>1-E10/(D10/F9)</f>
        <v>0.97105815380370464</v>
      </c>
    </row>
    <row r="11" spans="1:8" x14ac:dyDescent="0.25">
      <c r="A11" t="s">
        <v>12</v>
      </c>
      <c r="B11">
        <v>2</v>
      </c>
      <c r="D11">
        <v>1758</v>
      </c>
      <c r="E11">
        <v>339</v>
      </c>
      <c r="G11">
        <f>1-E11/(D11/F9)</f>
        <v>0.78889502154935442</v>
      </c>
    </row>
    <row r="12" spans="1:8" x14ac:dyDescent="0.25">
      <c r="A12" t="s">
        <v>12</v>
      </c>
      <c r="B12">
        <v>3</v>
      </c>
      <c r="D12">
        <v>1782</v>
      </c>
      <c r="E12">
        <v>250</v>
      </c>
      <c r="G12">
        <f>1-E12/(D12/F9)</f>
        <v>0.84641459162410948</v>
      </c>
    </row>
    <row r="13" spans="1:8" ht="15.75" thickBot="1" x14ac:dyDescent="0.3">
      <c r="A13" s="15" t="s">
        <v>12</v>
      </c>
      <c r="B13" s="15">
        <v>4</v>
      </c>
      <c r="C13" s="15"/>
      <c r="D13" s="15">
        <v>1802</v>
      </c>
      <c r="E13" s="15">
        <v>92</v>
      </c>
      <c r="F13" s="15"/>
      <c r="G13" s="15">
        <f>1-E13/(D13/F9)</f>
        <v>0.94410786639117206</v>
      </c>
      <c r="H13" s="15"/>
    </row>
    <row r="15" spans="1:8" ht="15.75" x14ac:dyDescent="0.25">
      <c r="A15" s="5" t="s">
        <v>1</v>
      </c>
      <c r="B15" s="1" t="s">
        <v>39</v>
      </c>
      <c r="C15" s="1"/>
      <c r="D15" s="1"/>
      <c r="E15" s="1" t="s">
        <v>0</v>
      </c>
      <c r="F15" s="2"/>
      <c r="H15" s="4"/>
    </row>
    <row r="16" spans="1:8" ht="15.75" x14ac:dyDescent="0.25">
      <c r="A16" s="5" t="s">
        <v>43</v>
      </c>
      <c r="B16" s="6" t="s">
        <v>2</v>
      </c>
      <c r="D16" s="6"/>
      <c r="F16" s="6"/>
      <c r="G16" s="9" t="s">
        <v>40</v>
      </c>
      <c r="H16" s="6"/>
    </row>
    <row r="17" spans="1:8" x14ac:dyDescent="0.25">
      <c r="A17" s="12"/>
      <c r="B17" s="17" t="s">
        <v>3</v>
      </c>
      <c r="C17" s="17" t="s">
        <v>4</v>
      </c>
      <c r="D17" s="17" t="s">
        <v>5</v>
      </c>
      <c r="E17" s="17" t="s">
        <v>6</v>
      </c>
      <c r="F17" s="17" t="s">
        <v>7</v>
      </c>
      <c r="G17" s="17" t="s">
        <v>8</v>
      </c>
      <c r="H17" s="17" t="s">
        <v>9</v>
      </c>
    </row>
    <row r="18" spans="1:8" x14ac:dyDescent="0.25">
      <c r="A18" s="7" t="s">
        <v>10</v>
      </c>
      <c r="B18" s="7"/>
      <c r="C18" s="8"/>
      <c r="D18" s="7"/>
      <c r="E18" s="7"/>
      <c r="F18" s="7" t="e">
        <f>D18/E18</f>
        <v>#DIV/0!</v>
      </c>
    </row>
    <row r="19" spans="1:8" x14ac:dyDescent="0.25">
      <c r="A19" t="s">
        <v>11</v>
      </c>
      <c r="B19">
        <v>1</v>
      </c>
      <c r="G19" t="e">
        <f>1-E19/(D19/F18)</f>
        <v>#DIV/0!</v>
      </c>
    </row>
    <row r="20" spans="1:8" x14ac:dyDescent="0.25">
      <c r="A20" t="s">
        <v>11</v>
      </c>
      <c r="B20">
        <v>2</v>
      </c>
      <c r="G20" t="e">
        <f>1-E20/(D20/F18)</f>
        <v>#DIV/0!</v>
      </c>
    </row>
    <row r="21" spans="1:8" x14ac:dyDescent="0.25">
      <c r="A21" t="s">
        <v>11</v>
      </c>
      <c r="B21">
        <v>3</v>
      </c>
      <c r="G21" t="e">
        <f>1-E21/(D21/F18)</f>
        <v>#DIV/0!</v>
      </c>
    </row>
    <row r="22" spans="1:8" x14ac:dyDescent="0.25">
      <c r="A22" s="4" t="s">
        <v>11</v>
      </c>
      <c r="B22">
        <v>4</v>
      </c>
      <c r="G22" t="e">
        <f>1-E22/(D22/F18)</f>
        <v>#DIV/0!</v>
      </c>
    </row>
    <row r="23" spans="1:8" x14ac:dyDescent="0.25">
      <c r="A23" s="7" t="s">
        <v>10</v>
      </c>
      <c r="B23" s="7"/>
      <c r="C23" s="8"/>
      <c r="D23" s="7"/>
      <c r="E23" s="7"/>
      <c r="F23" s="7" t="e">
        <f>D23/E23</f>
        <v>#DIV/0!</v>
      </c>
    </row>
    <row r="24" spans="1:8" x14ac:dyDescent="0.25">
      <c r="A24" t="s">
        <v>12</v>
      </c>
      <c r="B24">
        <v>1</v>
      </c>
      <c r="G24" t="e">
        <f>1-E24/(D24/F23)</f>
        <v>#DIV/0!</v>
      </c>
    </row>
    <row r="25" spans="1:8" x14ac:dyDescent="0.25">
      <c r="A25" t="s">
        <v>12</v>
      </c>
      <c r="B25">
        <v>2</v>
      </c>
      <c r="G25" t="e">
        <f>1-E25/(D25/F23)</f>
        <v>#DIV/0!</v>
      </c>
    </row>
    <row r="26" spans="1:8" x14ac:dyDescent="0.25">
      <c r="A26" t="s">
        <v>12</v>
      </c>
      <c r="B26">
        <v>3</v>
      </c>
      <c r="G26" t="e">
        <f>1-E26/(D26/F23)</f>
        <v>#DIV/0!</v>
      </c>
    </row>
    <row r="27" spans="1:8" ht="15.75" thickBot="1" x14ac:dyDescent="0.3">
      <c r="A27" s="15" t="s">
        <v>12</v>
      </c>
      <c r="B27" s="15">
        <v>4</v>
      </c>
      <c r="C27" s="15"/>
      <c r="D27" s="15"/>
      <c r="E27" s="15"/>
      <c r="F27" s="15"/>
      <c r="G27" s="15" t="e">
        <f>1-E27/(D27/F23)</f>
        <v>#DIV/0!</v>
      </c>
      <c r="H27" s="15"/>
    </row>
  </sheetData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7"/>
  <sheetViews>
    <sheetView zoomScaleNormal="100" workbookViewId="0">
      <selection activeCell="A17" sqref="A17"/>
    </sheetView>
  </sheetViews>
  <sheetFormatPr defaultRowHeight="15" x14ac:dyDescent="0.25"/>
  <cols>
    <col min="1" max="1" width="23.7109375" customWidth="1"/>
    <col min="4" max="4" width="10.5703125" customWidth="1"/>
    <col min="15" max="15" width="10.7109375" customWidth="1"/>
    <col min="16" max="16" width="23.7109375" customWidth="1"/>
  </cols>
  <sheetData>
    <row r="1" spans="1:16" ht="15.75" x14ac:dyDescent="0.25">
      <c r="A1" s="5" t="s">
        <v>13</v>
      </c>
      <c r="B1" s="9" t="s">
        <v>39</v>
      </c>
      <c r="C1" s="9"/>
      <c r="D1" s="9"/>
      <c r="E1" s="9" t="s">
        <v>0</v>
      </c>
      <c r="F1" s="9"/>
      <c r="H1" s="10"/>
      <c r="I1" s="10"/>
      <c r="J1" s="10"/>
      <c r="K1" s="10"/>
      <c r="L1" s="10"/>
      <c r="M1" s="10"/>
      <c r="N1" s="10"/>
      <c r="O1" s="10"/>
      <c r="P1" s="3" t="s">
        <v>41</v>
      </c>
    </row>
    <row r="2" spans="1:16" ht="15.75" x14ac:dyDescent="0.25">
      <c r="A2" s="5" t="s">
        <v>42</v>
      </c>
      <c r="C2" s="6"/>
      <c r="D2" s="6"/>
      <c r="E2" s="6"/>
      <c r="F2" s="6"/>
      <c r="G2" s="11"/>
      <c r="H2" s="10"/>
      <c r="I2" s="10"/>
      <c r="J2" s="10"/>
      <c r="K2" s="10"/>
      <c r="L2" s="10"/>
      <c r="M2" s="6" t="s">
        <v>14</v>
      </c>
      <c r="N2" s="10"/>
      <c r="O2" s="10"/>
      <c r="P2" s="10"/>
    </row>
    <row r="3" spans="1:16" ht="60" x14ac:dyDescent="0.25">
      <c r="A3" s="12">
        <v>41017</v>
      </c>
      <c r="B3" s="13" t="s">
        <v>15</v>
      </c>
      <c r="C3" s="13" t="s">
        <v>16</v>
      </c>
      <c r="D3" s="13" t="s">
        <v>17</v>
      </c>
      <c r="E3" s="13" t="s">
        <v>18</v>
      </c>
      <c r="F3" s="13" t="s">
        <v>19</v>
      </c>
      <c r="G3" s="13" t="s">
        <v>20</v>
      </c>
      <c r="H3" s="13" t="s">
        <v>21</v>
      </c>
      <c r="I3" s="13" t="s">
        <v>22</v>
      </c>
      <c r="J3" s="13" t="s">
        <v>23</v>
      </c>
      <c r="K3" s="13" t="s">
        <v>24</v>
      </c>
      <c r="L3" s="13" t="s">
        <v>25</v>
      </c>
      <c r="M3" s="13" t="s">
        <v>26</v>
      </c>
      <c r="N3" s="13" t="s">
        <v>27</v>
      </c>
      <c r="O3" s="13" t="s">
        <v>28</v>
      </c>
      <c r="P3" s="12">
        <f>A3</f>
        <v>41017</v>
      </c>
    </row>
    <row r="4" spans="1:16" x14ac:dyDescent="0.25">
      <c r="A4" s="6" t="s">
        <v>29</v>
      </c>
      <c r="B4">
        <v>1629.8</v>
      </c>
      <c r="D4">
        <v>347</v>
      </c>
      <c r="E4">
        <v>7.7</v>
      </c>
      <c r="F4">
        <v>15.7</v>
      </c>
      <c r="I4">
        <v>1922.1</v>
      </c>
      <c r="K4">
        <v>92.8</v>
      </c>
      <c r="L4">
        <v>80.900000000000006</v>
      </c>
      <c r="M4">
        <v>175.1</v>
      </c>
      <c r="N4">
        <f>(I4+J4+L4)*((B4-C4)/D4)*(1/(0.5*0.5))/10000</f>
        <v>3.7631001729106623</v>
      </c>
      <c r="O4">
        <f>(LN(1-FIPAR!G5))/N4</f>
        <v>-0.98245335132414902</v>
      </c>
      <c r="P4" s="6" t="s">
        <v>29</v>
      </c>
    </row>
    <row r="5" spans="1:16" x14ac:dyDescent="0.25">
      <c r="A5" s="6" t="s">
        <v>30</v>
      </c>
      <c r="B5">
        <v>2437.8000000000002</v>
      </c>
      <c r="D5">
        <v>312.2</v>
      </c>
      <c r="E5">
        <v>11</v>
      </c>
      <c r="F5">
        <v>16.2</v>
      </c>
      <c r="I5">
        <v>1144.8</v>
      </c>
      <c r="K5">
        <v>148.1</v>
      </c>
      <c r="L5">
        <v>128.80000000000001</v>
      </c>
      <c r="M5">
        <v>275.39999999999998</v>
      </c>
      <c r="N5">
        <f>(I5+J5+L5)*((B5-C5)/D5)*(1/(0.5*0.5))/10000</f>
        <v>3.9779398846893019</v>
      </c>
      <c r="O5">
        <f>(LN(1-FIPAR!G6))/N5</f>
        <v>-0.89711024943446382</v>
      </c>
      <c r="P5" s="6" t="s">
        <v>30</v>
      </c>
    </row>
    <row r="6" spans="1:16" x14ac:dyDescent="0.25">
      <c r="A6" s="6" t="s">
        <v>31</v>
      </c>
      <c r="B6">
        <v>1582.9</v>
      </c>
      <c r="D6">
        <v>387.7</v>
      </c>
      <c r="F6">
        <v>12.1</v>
      </c>
      <c r="I6">
        <v>2237.9</v>
      </c>
      <c r="L6">
        <v>64</v>
      </c>
      <c r="M6">
        <v>183.9</v>
      </c>
      <c r="N6">
        <f>(I6+J6+L6)*((B6-C6)/D6)*(1/(0.5*0.5))/10000</f>
        <v>3.7592752231106532</v>
      </c>
      <c r="O6">
        <f>(LN(1-FIPAR!G7))/N6</f>
        <v>-1.0925182978789094</v>
      </c>
      <c r="P6" s="6" t="s">
        <v>31</v>
      </c>
    </row>
    <row r="7" spans="1:16" x14ac:dyDescent="0.25">
      <c r="A7" s="18" t="s">
        <v>32</v>
      </c>
      <c r="B7" s="19">
        <v>2258.4</v>
      </c>
      <c r="C7" s="19"/>
      <c r="D7" s="19">
        <v>386.7</v>
      </c>
      <c r="E7" s="19">
        <v>18.8</v>
      </c>
      <c r="F7" s="19">
        <v>45</v>
      </c>
      <c r="G7" s="19"/>
      <c r="H7" s="19"/>
      <c r="I7" s="19">
        <v>1466.9</v>
      </c>
      <c r="J7" s="19"/>
      <c r="K7" s="19">
        <v>353.6</v>
      </c>
      <c r="L7" s="19">
        <v>341.7</v>
      </c>
      <c r="M7" s="19">
        <v>256.60000000000002</v>
      </c>
      <c r="N7" s="19">
        <f>(I7+J7+L7)*((B7-C7)/D7)*(1/(0.5*0.5))/10000</f>
        <v>4.2250242979053532</v>
      </c>
      <c r="O7" s="19">
        <f>(LN(1-FIPAR!G8))/N7</f>
        <v>-0.84672416688188379</v>
      </c>
      <c r="P7" s="18" t="s">
        <v>32</v>
      </c>
    </row>
    <row r="8" spans="1:16" x14ac:dyDescent="0.25">
      <c r="A8" s="20" t="s">
        <v>33</v>
      </c>
      <c r="B8" s="21">
        <v>416.4</v>
      </c>
      <c r="C8" s="22"/>
      <c r="D8" s="21">
        <v>31.6</v>
      </c>
      <c r="E8" s="22"/>
      <c r="F8" s="21">
        <v>2.8</v>
      </c>
      <c r="G8" s="22"/>
      <c r="H8" s="22"/>
      <c r="I8" s="21">
        <v>655.5</v>
      </c>
      <c r="J8" s="22"/>
      <c r="K8" s="22"/>
      <c r="L8" s="21">
        <v>51</v>
      </c>
      <c r="M8" s="21">
        <v>100.6</v>
      </c>
      <c r="N8" s="22">
        <f>(I8+J8+L8)*((B8-C8)/D8)*(1/(0.5*0.5))/10000</f>
        <v>3.7238810126582278</v>
      </c>
      <c r="O8" s="22">
        <f>(LN(1-FIPAR!G10))/N8</f>
        <v>-0.95128355440018708</v>
      </c>
      <c r="P8" s="20" t="s">
        <v>33</v>
      </c>
    </row>
    <row r="9" spans="1:16" x14ac:dyDescent="0.25">
      <c r="A9" s="6" t="s">
        <v>34</v>
      </c>
      <c r="B9" s="14">
        <v>310.10000000000002</v>
      </c>
      <c r="D9">
        <v>11.3</v>
      </c>
      <c r="F9" s="14">
        <v>1.3</v>
      </c>
      <c r="I9" s="14">
        <v>260.7</v>
      </c>
      <c r="L9" s="14">
        <v>26.6</v>
      </c>
      <c r="M9" s="14">
        <v>77.599999999999994</v>
      </c>
      <c r="N9">
        <f>(I9+J9+L9)*((B9-C9)/D9)*(1/(0.5*0.5))/10000</f>
        <v>3.1536895575221244</v>
      </c>
      <c r="O9">
        <f>(LN(1-FIPAR!G11))/N9</f>
        <v>-0.49320001625403059</v>
      </c>
      <c r="P9" s="6" t="s">
        <v>34</v>
      </c>
    </row>
    <row r="10" spans="1:16" x14ac:dyDescent="0.25">
      <c r="A10" s="6" t="s">
        <v>35</v>
      </c>
      <c r="B10" s="14">
        <v>291.5</v>
      </c>
      <c r="D10">
        <v>8.9</v>
      </c>
      <c r="F10" s="14">
        <v>0.8</v>
      </c>
      <c r="I10">
        <v>218.9</v>
      </c>
      <c r="L10" s="14">
        <v>16.5</v>
      </c>
      <c r="M10" s="14">
        <v>75.8</v>
      </c>
      <c r="N10">
        <f>(I10+J10+L10)*((B10-C10)/D10)*(1/(0.5*0.5))/10000</f>
        <v>3.0840044943820226</v>
      </c>
      <c r="O10">
        <f>(LN(1-FIPAR!G12))/N10</f>
        <v>-0.60748888782320953</v>
      </c>
      <c r="P10" s="6" t="s">
        <v>35</v>
      </c>
    </row>
    <row r="11" spans="1:16" x14ac:dyDescent="0.25">
      <c r="A11" s="18" t="s">
        <v>36</v>
      </c>
      <c r="B11" s="19">
        <v>522.9</v>
      </c>
      <c r="C11" s="19"/>
      <c r="D11" s="19">
        <v>21.1</v>
      </c>
      <c r="E11" s="19"/>
      <c r="F11" s="19">
        <v>3.4</v>
      </c>
      <c r="G11" s="19"/>
      <c r="H11" s="19"/>
      <c r="I11" s="19">
        <v>251.1</v>
      </c>
      <c r="J11" s="19"/>
      <c r="K11" s="19"/>
      <c r="L11" s="19">
        <v>60.8</v>
      </c>
      <c r="M11" s="19">
        <v>116.1</v>
      </c>
      <c r="N11" s="19">
        <f>(I11+J11+L11)*((B11-C11)/D11)*(1/(0.5*0.5))/10000</f>
        <v>3.0918011374407577</v>
      </c>
      <c r="O11" s="19">
        <f>(LN(1-FIPAR!G13))/N11</f>
        <v>-0.93289687889569739</v>
      </c>
      <c r="P11" s="18" t="s">
        <v>36</v>
      </c>
    </row>
    <row r="12" spans="1:16" x14ac:dyDescent="0.25">
      <c r="A12" s="22"/>
      <c r="B12" s="22"/>
      <c r="C12" s="22"/>
      <c r="D12" s="22"/>
      <c r="E12" s="22"/>
      <c r="F12" s="22"/>
      <c r="G12" s="22"/>
      <c r="H12" s="22"/>
      <c r="I12" s="22"/>
      <c r="J12" s="22"/>
      <c r="K12" s="22"/>
      <c r="L12" s="22"/>
      <c r="M12" s="22"/>
      <c r="N12" s="22">
        <f>AVERAGE(N4:N7)</f>
        <v>3.9313348946539923</v>
      </c>
      <c r="O12" s="22">
        <f>AVERAGE(O4:O7)</f>
        <v>-0.95470151637985146</v>
      </c>
      <c r="P12" s="20" t="s">
        <v>37</v>
      </c>
    </row>
    <row r="13" spans="1:16" ht="15.75" thickBot="1" x14ac:dyDescent="0.3">
      <c r="A13" s="15"/>
      <c r="B13" s="15"/>
      <c r="C13" s="15"/>
      <c r="D13" s="15"/>
      <c r="E13" s="15"/>
      <c r="F13" s="15"/>
      <c r="G13" s="15"/>
      <c r="H13" s="15"/>
      <c r="I13" s="15"/>
      <c r="J13" s="15"/>
      <c r="K13" s="15"/>
      <c r="L13" s="15"/>
      <c r="M13" s="15"/>
      <c r="N13" s="15">
        <f>AVERAGE(N8:N11)</f>
        <v>3.2633440505007831</v>
      </c>
      <c r="O13" s="15">
        <f>AVERAGE(O8:O11)</f>
        <v>-0.74621733434328119</v>
      </c>
      <c r="P13" s="16" t="s">
        <v>38</v>
      </c>
    </row>
    <row r="15" spans="1:16" ht="15.75" x14ac:dyDescent="0.25">
      <c r="A15" s="5" t="s">
        <v>13</v>
      </c>
      <c r="B15" s="9" t="s">
        <v>39</v>
      </c>
      <c r="C15" s="9"/>
      <c r="D15" s="9"/>
      <c r="E15" s="9" t="s">
        <v>0</v>
      </c>
      <c r="F15" s="9"/>
      <c r="H15" s="10"/>
      <c r="I15" s="10"/>
      <c r="J15" s="10"/>
      <c r="K15" s="10"/>
      <c r="L15" s="10"/>
      <c r="M15" s="10"/>
      <c r="N15" s="10"/>
      <c r="O15" s="10"/>
      <c r="P15" s="3" t="s">
        <v>41</v>
      </c>
    </row>
    <row r="16" spans="1:16" ht="15.75" x14ac:dyDescent="0.25">
      <c r="A16" s="5" t="s">
        <v>43</v>
      </c>
      <c r="C16" s="6"/>
      <c r="D16" s="6"/>
      <c r="E16" s="6"/>
      <c r="F16" s="6"/>
      <c r="G16" s="11"/>
      <c r="H16" s="10"/>
      <c r="I16" s="10"/>
      <c r="J16" s="10"/>
      <c r="K16" s="10"/>
      <c r="L16" s="10"/>
      <c r="M16" s="6" t="s">
        <v>14</v>
      </c>
      <c r="N16" s="10"/>
      <c r="O16" s="10"/>
      <c r="P16" s="10"/>
    </row>
    <row r="17" spans="1:16" ht="60" x14ac:dyDescent="0.25">
      <c r="A17" s="12"/>
      <c r="B17" s="13" t="s">
        <v>15</v>
      </c>
      <c r="C17" s="13" t="s">
        <v>16</v>
      </c>
      <c r="D17" s="13" t="s">
        <v>17</v>
      </c>
      <c r="E17" s="13" t="s">
        <v>18</v>
      </c>
      <c r="F17" s="13" t="s">
        <v>19</v>
      </c>
      <c r="G17" s="13" t="s">
        <v>20</v>
      </c>
      <c r="H17" s="13" t="s">
        <v>21</v>
      </c>
      <c r="I17" s="13" t="s">
        <v>22</v>
      </c>
      <c r="J17" s="13" t="s">
        <v>23</v>
      </c>
      <c r="K17" s="13" t="s">
        <v>24</v>
      </c>
      <c r="L17" s="13" t="s">
        <v>25</v>
      </c>
      <c r="M17" s="13" t="s">
        <v>26</v>
      </c>
      <c r="N17" s="13" t="s">
        <v>27</v>
      </c>
      <c r="O17" s="13" t="s">
        <v>28</v>
      </c>
      <c r="P17" s="12">
        <f>A17</f>
        <v>0</v>
      </c>
    </row>
    <row r="18" spans="1:16" x14ac:dyDescent="0.25">
      <c r="A18" s="6" t="s">
        <v>29</v>
      </c>
      <c r="N18" t="e">
        <f>(I18+J18+L18)*((B18-C18)/D18)*(1/(0.5*0.5))/10000</f>
        <v>#DIV/0!</v>
      </c>
      <c r="O18" t="e">
        <f>(LN(1-FIPAR!G19))/N18</f>
        <v>#DIV/0!</v>
      </c>
      <c r="P18" s="6" t="s">
        <v>29</v>
      </c>
    </row>
    <row r="19" spans="1:16" x14ac:dyDescent="0.25">
      <c r="A19" s="6" t="s">
        <v>30</v>
      </c>
      <c r="N19" t="e">
        <f>(I19+J19+L19)*((B19-C19)/D19)*(1/(0.5*0.5))/10000</f>
        <v>#DIV/0!</v>
      </c>
      <c r="O19" t="e">
        <f>(LN(1-FIPAR!G20))/N19</f>
        <v>#DIV/0!</v>
      </c>
      <c r="P19" s="6" t="s">
        <v>30</v>
      </c>
    </row>
    <row r="20" spans="1:16" x14ac:dyDescent="0.25">
      <c r="A20" s="6" t="s">
        <v>31</v>
      </c>
      <c r="N20" t="e">
        <f>(I20+J20+L20)*((B20-C20)/D20)*(1/(0.5*0.5))/10000</f>
        <v>#DIV/0!</v>
      </c>
      <c r="O20" t="e">
        <f>(LN(1-FIPAR!G21))/N20</f>
        <v>#DIV/0!</v>
      </c>
      <c r="P20" s="6" t="s">
        <v>31</v>
      </c>
    </row>
    <row r="21" spans="1:16" x14ac:dyDescent="0.25">
      <c r="A21" s="18" t="s">
        <v>32</v>
      </c>
      <c r="B21" s="19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 t="e">
        <f>(I21+J21+L21)*((B21-C21)/D21)*(1/(0.5*0.5))/10000</f>
        <v>#DIV/0!</v>
      </c>
      <c r="O21" s="19" t="e">
        <f>(LN(1-FIPAR!G22))/N21</f>
        <v>#DIV/0!</v>
      </c>
      <c r="P21" s="18" t="s">
        <v>32</v>
      </c>
    </row>
    <row r="22" spans="1:16" x14ac:dyDescent="0.25">
      <c r="A22" s="20" t="s">
        <v>33</v>
      </c>
      <c r="B22" s="21"/>
      <c r="C22" s="22"/>
      <c r="D22" s="21"/>
      <c r="E22" s="22"/>
      <c r="F22" s="21"/>
      <c r="G22" s="22"/>
      <c r="H22" s="22"/>
      <c r="I22" s="21"/>
      <c r="J22" s="22"/>
      <c r="K22" s="22"/>
      <c r="L22" s="21"/>
      <c r="M22" s="21"/>
      <c r="N22" s="22" t="e">
        <f>(I22+J22+L22)*((B22-C22)/D22)*(1/(0.5*0.5))/10000</f>
        <v>#DIV/0!</v>
      </c>
      <c r="O22" s="22" t="e">
        <f>(LN(1-FIPAR!G24))/N22</f>
        <v>#DIV/0!</v>
      </c>
      <c r="P22" s="20" t="s">
        <v>33</v>
      </c>
    </row>
    <row r="23" spans="1:16" x14ac:dyDescent="0.25">
      <c r="A23" s="6" t="s">
        <v>34</v>
      </c>
      <c r="B23" s="14"/>
      <c r="F23" s="14"/>
      <c r="I23" s="14"/>
      <c r="L23" s="14"/>
      <c r="M23" s="14"/>
      <c r="N23" t="e">
        <f>(I23+J23+L23)*((B23-C23)/D23)*(1/(0.5*0.5))/10000</f>
        <v>#DIV/0!</v>
      </c>
      <c r="O23" t="e">
        <f>(LN(1-FIPAR!G25))/N23</f>
        <v>#DIV/0!</v>
      </c>
      <c r="P23" s="6" t="s">
        <v>34</v>
      </c>
    </row>
    <row r="24" spans="1:16" x14ac:dyDescent="0.25">
      <c r="A24" s="6" t="s">
        <v>35</v>
      </c>
      <c r="B24" s="14"/>
      <c r="F24" s="14"/>
      <c r="L24" s="14"/>
      <c r="M24" s="14"/>
      <c r="N24" t="e">
        <f>(I24+J24+L24)*((B24-C24)/D24)*(1/(0.5*0.5))/10000</f>
        <v>#DIV/0!</v>
      </c>
      <c r="O24" t="e">
        <f>(LN(1-FIPAR!G26))/N24</f>
        <v>#DIV/0!</v>
      </c>
      <c r="P24" s="6" t="s">
        <v>35</v>
      </c>
    </row>
    <row r="25" spans="1:16" x14ac:dyDescent="0.25">
      <c r="A25" s="18" t="s">
        <v>36</v>
      </c>
      <c r="B25" s="19"/>
      <c r="C25" s="19"/>
      <c r="D25" s="19"/>
      <c r="E25" s="19"/>
      <c r="F25" s="19"/>
      <c r="G25" s="19"/>
      <c r="H25" s="19"/>
      <c r="I25" s="19"/>
      <c r="J25" s="19"/>
      <c r="K25" s="19"/>
      <c r="L25" s="19"/>
      <c r="M25" s="19"/>
      <c r="N25" s="19" t="e">
        <f>(I25+J25+L25)*((B25-C25)/D25)*(1/(0.5*0.5))/10000</f>
        <v>#DIV/0!</v>
      </c>
      <c r="O25" s="19" t="e">
        <f>(LN(1-FIPAR!G27))/N25</f>
        <v>#DIV/0!</v>
      </c>
      <c r="P25" s="18" t="s">
        <v>36</v>
      </c>
    </row>
    <row r="26" spans="1:16" x14ac:dyDescent="0.25">
      <c r="A26" s="22"/>
      <c r="B26" s="22"/>
      <c r="C26" s="22"/>
      <c r="D26" s="22"/>
      <c r="E26" s="22"/>
      <c r="F26" s="22"/>
      <c r="G26" s="22"/>
      <c r="H26" s="22"/>
      <c r="I26" s="22"/>
      <c r="J26" s="22"/>
      <c r="K26" s="22"/>
      <c r="L26" s="22"/>
      <c r="M26" s="22"/>
      <c r="N26" s="22" t="e">
        <f>AVERAGE(N18:N21)</f>
        <v>#DIV/0!</v>
      </c>
      <c r="O26" s="22" t="e">
        <f>AVERAGE(O18:O21)</f>
        <v>#DIV/0!</v>
      </c>
      <c r="P26" s="20" t="s">
        <v>37</v>
      </c>
    </row>
    <row r="27" spans="1:16" ht="15.75" thickBot="1" x14ac:dyDescent="0.3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 t="e">
        <f>AVERAGE(N22:N25)</f>
        <v>#DIV/0!</v>
      </c>
      <c r="O27" s="15" t="e">
        <f>AVERAGE(O22:O25)</f>
        <v>#DIV/0!</v>
      </c>
      <c r="P27" s="16" t="s">
        <v>38</v>
      </c>
    </row>
  </sheetData>
  <pageMargins left="0.7" right="0.7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FIPAR</vt:lpstr>
      <vt:lpstr>LAI &amp; K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Amber S. Williams</dc:creator>
  <cp:lastModifiedBy>Amber S. Williams</cp:lastModifiedBy>
  <cp:lastPrinted>2012-06-11T15:41:25Z</cp:lastPrinted>
  <dcterms:created xsi:type="dcterms:W3CDTF">2012-06-11T15:30:38Z</dcterms:created>
  <dcterms:modified xsi:type="dcterms:W3CDTF">2014-01-23T16:51:46Z</dcterms:modified>
</cp:coreProperties>
</file>