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18180" windowHeight="10950"/>
  </bookViews>
  <sheets>
    <sheet name="M21" sheetId="4" r:id="rId1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25725"/>
</workbook>
</file>

<file path=xl/calcChain.xml><?xml version="1.0" encoding="utf-8"?>
<calcChain xmlns="http://schemas.openxmlformats.org/spreadsheetml/2006/main">
  <c r="B17" i="4"/>
  <c r="B15"/>
  <c r="B13"/>
  <c r="B11"/>
  <c r="B2"/>
  <c r="B16"/>
  <c r="B14"/>
  <c r="B12"/>
  <c r="B3"/>
  <c r="B18" l="1"/>
  <c r="B19"/>
  <c r="B6"/>
  <c r="B7" l="1"/>
  <c r="B8" s="1"/>
  <c r="H2"/>
  <c r="G6"/>
  <c r="H6" s="1"/>
  <c r="G4"/>
  <c r="H4" s="1"/>
  <c r="G5"/>
  <c r="H5" s="1"/>
  <c r="G3"/>
  <c r="H3" s="1"/>
  <c r="G26" l="1"/>
  <c r="H26" s="1"/>
  <c r="G27" l="1"/>
  <c r="G7" s="1"/>
  <c r="G8" s="1"/>
  <c r="H7" l="1"/>
  <c r="G9"/>
  <c r="H8"/>
  <c r="G10" l="1"/>
  <c r="H9"/>
  <c r="G11" l="1"/>
  <c r="H10"/>
  <c r="G12" l="1"/>
  <c r="H11"/>
  <c r="G13" l="1"/>
  <c r="H12"/>
  <c r="G14" l="1"/>
  <c r="H13"/>
  <c r="G15" l="1"/>
  <c r="H14"/>
  <c r="G16" l="1"/>
  <c r="H15"/>
  <c r="G17" l="1"/>
  <c r="H16"/>
  <c r="G18" l="1"/>
  <c r="H17"/>
  <c r="G19" l="1"/>
  <c r="H18"/>
  <c r="G20" l="1"/>
  <c r="H19"/>
  <c r="G21" l="1"/>
  <c r="H20"/>
  <c r="G22" l="1"/>
  <c r="H21"/>
  <c r="G23" l="1"/>
  <c r="H22"/>
  <c r="G24" l="1"/>
  <c r="H23"/>
  <c r="G25" l="1"/>
  <c r="H25" s="1"/>
  <c r="H24"/>
</calcChain>
</file>

<file path=xl/sharedStrings.xml><?xml version="1.0" encoding="utf-8"?>
<sst xmlns="http://schemas.openxmlformats.org/spreadsheetml/2006/main" count="29" uniqueCount="25">
  <si>
    <t>Model Parameters</t>
  </si>
  <si>
    <t>Pert</t>
  </si>
  <si>
    <t>Minimum</t>
  </si>
  <si>
    <t>Median</t>
  </si>
  <si>
    <t>Maximum</t>
  </si>
  <si>
    <t>Time (h)</t>
  </si>
  <si>
    <r>
      <t>Temperature (8-48</t>
    </r>
    <r>
      <rPr>
        <vertAlign val="superscript"/>
        <sz val="12"/>
        <rFont val="Times New Roman"/>
        <family val="1"/>
      </rPr>
      <t>o</t>
    </r>
    <r>
      <rPr>
        <sz val="12"/>
        <rFont val="Times New Roman"/>
        <family val="1"/>
      </rPr>
      <t>C)</t>
    </r>
  </si>
  <si>
    <t>Lag time (h)</t>
  </si>
  <si>
    <r>
      <t>Specific growth rate (log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>/h)</t>
    </r>
  </si>
  <si>
    <r>
      <t>Potential growth (log</t>
    </r>
    <r>
      <rPr>
        <vertAlign val="subscript"/>
        <sz val="12"/>
        <rFont val="Times New Roman"/>
        <family val="1"/>
      </rPr>
      <t>10</t>
    </r>
    <r>
      <rPr>
        <sz val="12"/>
        <rFont val="Times New Roman"/>
        <family val="1"/>
      </rPr>
      <t>)</t>
    </r>
  </si>
  <si>
    <t>p</t>
  </si>
  <si>
    <t>q</t>
  </si>
  <si>
    <t>m</t>
  </si>
  <si>
    <r>
      <t>T</t>
    </r>
    <r>
      <rPr>
        <vertAlign val="subscript"/>
        <sz val="12"/>
        <rFont val="Times New Roman"/>
        <family val="1"/>
      </rPr>
      <t>max</t>
    </r>
  </si>
  <si>
    <r>
      <t>T</t>
    </r>
    <r>
      <rPr>
        <vertAlign val="subscript"/>
        <sz val="12"/>
        <rFont val="Times New Roman"/>
        <family val="1"/>
      </rPr>
      <t>min</t>
    </r>
  </si>
  <si>
    <r>
      <t>T</t>
    </r>
    <r>
      <rPr>
        <vertAlign val="subscript"/>
        <sz val="12"/>
        <rFont val="Times New Roman"/>
        <family val="1"/>
      </rPr>
      <t>opt</t>
    </r>
  </si>
  <si>
    <t>D</t>
  </si>
  <si>
    <t>E</t>
  </si>
  <si>
    <t>Cooked Breast</t>
  </si>
  <si>
    <t>Independent Variables</t>
  </si>
  <si>
    <t>Dependent Variables</t>
  </si>
  <si>
    <t>t</t>
  </si>
  <si>
    <t>log</t>
  </si>
  <si>
    <t>interval</t>
  </si>
  <si>
    <r>
      <rPr>
        <sz val="12"/>
        <rFont val="Symbol"/>
        <family val="1"/>
        <charset val="2"/>
      </rPr>
      <t>m</t>
    </r>
    <r>
      <rPr>
        <vertAlign val="subscript"/>
        <sz val="12"/>
        <rFont val="Times New Roman"/>
        <family val="1"/>
      </rPr>
      <t>opt</t>
    </r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</si>
</sst>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0">
    <font>
      <sz val="12"/>
      <color theme="1"/>
      <name val="Times New Roman"/>
      <family val="2"/>
    </font>
    <font>
      <sz val="12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vertAlign val="subscript"/>
      <sz val="12"/>
      <name val="Times New Roman"/>
      <family val="1"/>
    </font>
    <font>
      <i/>
      <sz val="12"/>
      <name val="Times New Roman"/>
      <family val="1"/>
    </font>
    <font>
      <sz val="12"/>
      <name val="Symbol"/>
      <family val="1"/>
      <charset val="2"/>
    </font>
    <font>
      <sz val="12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 wrapText="1"/>
    </xf>
    <xf numFmtId="166" fontId="1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165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marker>
            <c:symbol val="none"/>
          </c:marker>
          <c:xVal>
            <c:numRef>
              <c:f>'M21'!$G$2:$G$26</c:f>
              <c:numCache>
                <c:formatCode>0.0</c:formatCode>
                <c:ptCount val="25"/>
                <c:pt idx="0">
                  <c:v>0</c:v>
                </c:pt>
                <c:pt idx="1">
                  <c:v>10.763505267385387</c:v>
                </c:pt>
                <c:pt idx="2">
                  <c:v>21.527010534770774</c:v>
                </c:pt>
                <c:pt idx="3">
                  <c:v>32.290515802156165</c:v>
                </c:pt>
                <c:pt idx="4">
                  <c:v>43.054021069541548</c:v>
                </c:pt>
                <c:pt idx="5">
                  <c:v>64.291932898836478</c:v>
                </c:pt>
                <c:pt idx="6">
                  <c:v>85.529844728131408</c:v>
                </c:pt>
                <c:pt idx="7">
                  <c:v>106.76775655742634</c:v>
                </c:pt>
                <c:pt idx="8">
                  <c:v>128.00566838672128</c:v>
                </c:pt>
                <c:pt idx="9">
                  <c:v>149.24358021601623</c:v>
                </c:pt>
                <c:pt idx="10">
                  <c:v>170.48149204531117</c:v>
                </c:pt>
                <c:pt idx="11">
                  <c:v>191.71940387460612</c:v>
                </c:pt>
                <c:pt idx="12">
                  <c:v>212.95731570390106</c:v>
                </c:pt>
                <c:pt idx="13">
                  <c:v>234.195227533196</c:v>
                </c:pt>
                <c:pt idx="14">
                  <c:v>255.43313936249095</c:v>
                </c:pt>
                <c:pt idx="15">
                  <c:v>276.67105119178586</c:v>
                </c:pt>
                <c:pt idx="16">
                  <c:v>297.90896302108081</c:v>
                </c:pt>
                <c:pt idx="17">
                  <c:v>319.14687485037575</c:v>
                </c:pt>
                <c:pt idx="18">
                  <c:v>340.3847866796707</c:v>
                </c:pt>
                <c:pt idx="19">
                  <c:v>361.62269850896564</c:v>
                </c:pt>
                <c:pt idx="20">
                  <c:v>382.86061033826059</c:v>
                </c:pt>
                <c:pt idx="21">
                  <c:v>404.09852216755553</c:v>
                </c:pt>
                <c:pt idx="22">
                  <c:v>425.33643399685047</c:v>
                </c:pt>
                <c:pt idx="23">
                  <c:v>446.57434582614542</c:v>
                </c:pt>
                <c:pt idx="24">
                  <c:v>467.81225765544019</c:v>
                </c:pt>
              </c:numCache>
            </c:numRef>
          </c:xVal>
          <c:yVal>
            <c:numRef>
              <c:f>'M21'!$H$2:$H$26</c:f>
              <c:numCache>
                <c:formatCode>0.00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6.1749999999999998</c:v>
                </c:pt>
                <c:pt idx="6">
                  <c:v>6.35</c:v>
                </c:pt>
                <c:pt idx="7">
                  <c:v>6.5250000000000004</c:v>
                </c:pt>
                <c:pt idx="8">
                  <c:v>6.7</c:v>
                </c:pt>
                <c:pt idx="9">
                  <c:v>6.875</c:v>
                </c:pt>
                <c:pt idx="10">
                  <c:v>7.0500000000000007</c:v>
                </c:pt>
                <c:pt idx="11">
                  <c:v>7.2250000000000005</c:v>
                </c:pt>
                <c:pt idx="12">
                  <c:v>7.4</c:v>
                </c:pt>
                <c:pt idx="13">
                  <c:v>7.5750000000000002</c:v>
                </c:pt>
                <c:pt idx="14">
                  <c:v>7.75</c:v>
                </c:pt>
                <c:pt idx="15">
                  <c:v>7.9250000000000007</c:v>
                </c:pt>
                <c:pt idx="16">
                  <c:v>8.1000000000000014</c:v>
                </c:pt>
                <c:pt idx="17">
                  <c:v>8.2750000000000004</c:v>
                </c:pt>
                <c:pt idx="18">
                  <c:v>8.4500000000000011</c:v>
                </c:pt>
                <c:pt idx="19">
                  <c:v>8.625</c:v>
                </c:pt>
                <c:pt idx="20">
                  <c:v>8.8000000000000007</c:v>
                </c:pt>
                <c:pt idx="21">
                  <c:v>8.9750000000000014</c:v>
                </c:pt>
                <c:pt idx="22">
                  <c:v>9.1500000000000021</c:v>
                </c:pt>
                <c:pt idx="23">
                  <c:v>9.3250000000000011</c:v>
                </c:pt>
                <c:pt idx="24">
                  <c:v>9.5</c:v>
                </c:pt>
              </c:numCache>
            </c:numRef>
          </c:yVal>
        </c:ser>
        <c:axId val="45384064"/>
        <c:axId val="46295680"/>
      </c:scatterChart>
      <c:valAx>
        <c:axId val="45384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 b="0"/>
                </a:pPr>
                <a:r>
                  <a:rPr lang="en-US" sz="1400" b="0"/>
                  <a:t>Time, h</a:t>
                </a:r>
              </a:p>
            </c:rich>
          </c:tx>
          <c:layout/>
        </c:title>
        <c:numFmt formatCode="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6295680"/>
        <c:crosses val="autoZero"/>
        <c:crossBetween val="midCat"/>
      </c:valAx>
      <c:valAx>
        <c:axId val="462956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/>
                </a:pPr>
                <a:r>
                  <a:rPr lang="en-US" sz="1400" b="0"/>
                  <a:t>log/portion</a:t>
                </a:r>
              </a:p>
            </c:rich>
          </c:tx>
          <c:layout/>
        </c:title>
        <c:numFmt formatCode="0" sourceLinked="0"/>
        <c:minorTickMark val="out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45384064"/>
        <c:crosses val="autoZero"/>
        <c:crossBetween val="midCat"/>
      </c:valAx>
    </c:plotArea>
    <c:plotVisOnly val="1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47624</xdr:colOff>
      <xdr:row>19</xdr:row>
      <xdr:rowOff>152400</xdr:rowOff>
    </xdr:from>
    <xdr:ext cx="5114925" cy="647700"/>
    <xdr:sp macro="" textlink="">
      <xdr:nvSpPr>
        <xdr:cNvPr id="2" name="TextBox 1"/>
        <xdr:cNvSpPr txBox="1"/>
      </xdr:nvSpPr>
      <xdr:spPr>
        <a:xfrm>
          <a:off x="47624" y="4219575"/>
          <a:ext cx="5114925" cy="64770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200" baseline="0">
              <a:latin typeface="Times New Roman" pitchFamily="18" charset="0"/>
              <a:cs typeface="Times New Roman" pitchFamily="18" charset="0"/>
            </a:rPr>
            <a:t>Red numbers are entered whereas blue numbers are calculated.  This model requires an add-in program (@Risk) to run.</a:t>
          </a:r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twoCellAnchor>
    <xdr:from>
      <xdr:col>8</xdr:col>
      <xdr:colOff>76200</xdr:colOff>
      <xdr:row>0</xdr:row>
      <xdr:rowOff>114299</xdr:rowOff>
    </xdr:from>
    <xdr:to>
      <xdr:col>12</xdr:col>
      <xdr:colOff>381000</xdr:colOff>
      <xdr:row>25</xdr:row>
      <xdr:rowOff>190499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workbookViewId="0">
      <selection activeCell="C27" sqref="C27"/>
    </sheetView>
  </sheetViews>
  <sheetFormatPr defaultColWidth="14" defaultRowHeight="15.75"/>
  <cols>
    <col min="1" max="1" width="24.25" style="4" customWidth="1"/>
    <col min="2" max="2" width="14.75" style="4" customWidth="1"/>
    <col min="3" max="5" width="9.625" style="4" customWidth="1"/>
    <col min="6" max="6" width="3.875" style="4" customWidth="1"/>
    <col min="7" max="8" width="9" style="4" customWidth="1"/>
    <col min="9" max="256" width="14" style="4"/>
    <col min="257" max="257" width="25.375" style="4" customWidth="1"/>
    <col min="258" max="258" width="12.25" style="4" customWidth="1"/>
    <col min="259" max="261" width="9.625" style="4" customWidth="1"/>
    <col min="262" max="512" width="14" style="4"/>
    <col min="513" max="513" width="25.375" style="4" customWidth="1"/>
    <col min="514" max="514" width="12.25" style="4" customWidth="1"/>
    <col min="515" max="517" width="9.625" style="4" customWidth="1"/>
    <col min="518" max="768" width="14" style="4"/>
    <col min="769" max="769" width="25.375" style="4" customWidth="1"/>
    <col min="770" max="770" width="12.25" style="4" customWidth="1"/>
    <col min="771" max="773" width="9.625" style="4" customWidth="1"/>
    <col min="774" max="1024" width="14" style="4"/>
    <col min="1025" max="1025" width="25.375" style="4" customWidth="1"/>
    <col min="1026" max="1026" width="12.25" style="4" customWidth="1"/>
    <col min="1027" max="1029" width="9.625" style="4" customWidth="1"/>
    <col min="1030" max="1280" width="14" style="4"/>
    <col min="1281" max="1281" width="25.375" style="4" customWidth="1"/>
    <col min="1282" max="1282" width="12.25" style="4" customWidth="1"/>
    <col min="1283" max="1285" width="9.625" style="4" customWidth="1"/>
    <col min="1286" max="1536" width="14" style="4"/>
    <col min="1537" max="1537" width="25.375" style="4" customWidth="1"/>
    <col min="1538" max="1538" width="12.25" style="4" customWidth="1"/>
    <col min="1539" max="1541" width="9.625" style="4" customWidth="1"/>
    <col min="1542" max="1792" width="14" style="4"/>
    <col min="1793" max="1793" width="25.375" style="4" customWidth="1"/>
    <col min="1794" max="1794" width="12.25" style="4" customWidth="1"/>
    <col min="1795" max="1797" width="9.625" style="4" customWidth="1"/>
    <col min="1798" max="2048" width="14" style="4"/>
    <col min="2049" max="2049" width="25.375" style="4" customWidth="1"/>
    <col min="2050" max="2050" width="12.25" style="4" customWidth="1"/>
    <col min="2051" max="2053" width="9.625" style="4" customWidth="1"/>
    <col min="2054" max="2304" width="14" style="4"/>
    <col min="2305" max="2305" width="25.375" style="4" customWidth="1"/>
    <col min="2306" max="2306" width="12.25" style="4" customWidth="1"/>
    <col min="2307" max="2309" width="9.625" style="4" customWidth="1"/>
    <col min="2310" max="2560" width="14" style="4"/>
    <col min="2561" max="2561" width="25.375" style="4" customWidth="1"/>
    <col min="2562" max="2562" width="12.25" style="4" customWidth="1"/>
    <col min="2563" max="2565" width="9.625" style="4" customWidth="1"/>
    <col min="2566" max="2816" width="14" style="4"/>
    <col min="2817" max="2817" width="25.375" style="4" customWidth="1"/>
    <col min="2818" max="2818" width="12.25" style="4" customWidth="1"/>
    <col min="2819" max="2821" width="9.625" style="4" customWidth="1"/>
    <col min="2822" max="3072" width="14" style="4"/>
    <col min="3073" max="3073" width="25.375" style="4" customWidth="1"/>
    <col min="3074" max="3074" width="12.25" style="4" customWidth="1"/>
    <col min="3075" max="3077" width="9.625" style="4" customWidth="1"/>
    <col min="3078" max="3328" width="14" style="4"/>
    <col min="3329" max="3329" width="25.375" style="4" customWidth="1"/>
    <col min="3330" max="3330" width="12.25" style="4" customWidth="1"/>
    <col min="3331" max="3333" width="9.625" style="4" customWidth="1"/>
    <col min="3334" max="3584" width="14" style="4"/>
    <col min="3585" max="3585" width="25.375" style="4" customWidth="1"/>
    <col min="3586" max="3586" width="12.25" style="4" customWidth="1"/>
    <col min="3587" max="3589" width="9.625" style="4" customWidth="1"/>
    <col min="3590" max="3840" width="14" style="4"/>
    <col min="3841" max="3841" width="25.375" style="4" customWidth="1"/>
    <col min="3842" max="3842" width="12.25" style="4" customWidth="1"/>
    <col min="3843" max="3845" width="9.625" style="4" customWidth="1"/>
    <col min="3846" max="4096" width="14" style="4"/>
    <col min="4097" max="4097" width="25.375" style="4" customWidth="1"/>
    <col min="4098" max="4098" width="12.25" style="4" customWidth="1"/>
    <col min="4099" max="4101" width="9.625" style="4" customWidth="1"/>
    <col min="4102" max="4352" width="14" style="4"/>
    <col min="4353" max="4353" width="25.375" style="4" customWidth="1"/>
    <col min="4354" max="4354" width="12.25" style="4" customWidth="1"/>
    <col min="4355" max="4357" width="9.625" style="4" customWidth="1"/>
    <col min="4358" max="4608" width="14" style="4"/>
    <col min="4609" max="4609" width="25.375" style="4" customWidth="1"/>
    <col min="4610" max="4610" width="12.25" style="4" customWidth="1"/>
    <col min="4611" max="4613" width="9.625" style="4" customWidth="1"/>
    <col min="4614" max="4864" width="14" style="4"/>
    <col min="4865" max="4865" width="25.375" style="4" customWidth="1"/>
    <col min="4866" max="4866" width="12.25" style="4" customWidth="1"/>
    <col min="4867" max="4869" width="9.625" style="4" customWidth="1"/>
    <col min="4870" max="5120" width="14" style="4"/>
    <col min="5121" max="5121" width="25.375" style="4" customWidth="1"/>
    <col min="5122" max="5122" width="12.25" style="4" customWidth="1"/>
    <col min="5123" max="5125" width="9.625" style="4" customWidth="1"/>
    <col min="5126" max="5376" width="14" style="4"/>
    <col min="5377" max="5377" width="25.375" style="4" customWidth="1"/>
    <col min="5378" max="5378" width="12.25" style="4" customWidth="1"/>
    <col min="5379" max="5381" width="9.625" style="4" customWidth="1"/>
    <col min="5382" max="5632" width="14" style="4"/>
    <col min="5633" max="5633" width="25.375" style="4" customWidth="1"/>
    <col min="5634" max="5634" width="12.25" style="4" customWidth="1"/>
    <col min="5635" max="5637" width="9.625" style="4" customWidth="1"/>
    <col min="5638" max="5888" width="14" style="4"/>
    <col min="5889" max="5889" width="25.375" style="4" customWidth="1"/>
    <col min="5890" max="5890" width="12.25" style="4" customWidth="1"/>
    <col min="5891" max="5893" width="9.625" style="4" customWidth="1"/>
    <col min="5894" max="6144" width="14" style="4"/>
    <col min="6145" max="6145" width="25.375" style="4" customWidth="1"/>
    <col min="6146" max="6146" width="12.25" style="4" customWidth="1"/>
    <col min="6147" max="6149" width="9.625" style="4" customWidth="1"/>
    <col min="6150" max="6400" width="14" style="4"/>
    <col min="6401" max="6401" width="25.375" style="4" customWidth="1"/>
    <col min="6402" max="6402" width="12.25" style="4" customWidth="1"/>
    <col min="6403" max="6405" width="9.625" style="4" customWidth="1"/>
    <col min="6406" max="6656" width="14" style="4"/>
    <col min="6657" max="6657" width="25.375" style="4" customWidth="1"/>
    <col min="6658" max="6658" width="12.25" style="4" customWidth="1"/>
    <col min="6659" max="6661" width="9.625" style="4" customWidth="1"/>
    <col min="6662" max="6912" width="14" style="4"/>
    <col min="6913" max="6913" width="25.375" style="4" customWidth="1"/>
    <col min="6914" max="6914" width="12.25" style="4" customWidth="1"/>
    <col min="6915" max="6917" width="9.625" style="4" customWidth="1"/>
    <col min="6918" max="7168" width="14" style="4"/>
    <col min="7169" max="7169" width="25.375" style="4" customWidth="1"/>
    <col min="7170" max="7170" width="12.25" style="4" customWidth="1"/>
    <col min="7171" max="7173" width="9.625" style="4" customWidth="1"/>
    <col min="7174" max="7424" width="14" style="4"/>
    <col min="7425" max="7425" width="25.375" style="4" customWidth="1"/>
    <col min="7426" max="7426" width="12.25" style="4" customWidth="1"/>
    <col min="7427" max="7429" width="9.625" style="4" customWidth="1"/>
    <col min="7430" max="7680" width="14" style="4"/>
    <col min="7681" max="7681" width="25.375" style="4" customWidth="1"/>
    <col min="7682" max="7682" width="12.25" style="4" customWidth="1"/>
    <col min="7683" max="7685" width="9.625" style="4" customWidth="1"/>
    <col min="7686" max="7936" width="14" style="4"/>
    <col min="7937" max="7937" width="25.375" style="4" customWidth="1"/>
    <col min="7938" max="7938" width="12.25" style="4" customWidth="1"/>
    <col min="7939" max="7941" width="9.625" style="4" customWidth="1"/>
    <col min="7942" max="8192" width="14" style="4"/>
    <col min="8193" max="8193" width="25.375" style="4" customWidth="1"/>
    <col min="8194" max="8194" width="12.25" style="4" customWidth="1"/>
    <col min="8195" max="8197" width="9.625" style="4" customWidth="1"/>
    <col min="8198" max="8448" width="14" style="4"/>
    <col min="8449" max="8449" width="25.375" style="4" customWidth="1"/>
    <col min="8450" max="8450" width="12.25" style="4" customWidth="1"/>
    <col min="8451" max="8453" width="9.625" style="4" customWidth="1"/>
    <col min="8454" max="8704" width="14" style="4"/>
    <col min="8705" max="8705" width="25.375" style="4" customWidth="1"/>
    <col min="8706" max="8706" width="12.25" style="4" customWidth="1"/>
    <col min="8707" max="8709" width="9.625" style="4" customWidth="1"/>
    <col min="8710" max="8960" width="14" style="4"/>
    <col min="8961" max="8961" width="25.375" style="4" customWidth="1"/>
    <col min="8962" max="8962" width="12.25" style="4" customWidth="1"/>
    <col min="8963" max="8965" width="9.625" style="4" customWidth="1"/>
    <col min="8966" max="9216" width="14" style="4"/>
    <col min="9217" max="9217" width="25.375" style="4" customWidth="1"/>
    <col min="9218" max="9218" width="12.25" style="4" customWidth="1"/>
    <col min="9219" max="9221" width="9.625" style="4" customWidth="1"/>
    <col min="9222" max="9472" width="14" style="4"/>
    <col min="9473" max="9473" width="25.375" style="4" customWidth="1"/>
    <col min="9474" max="9474" width="12.25" style="4" customWidth="1"/>
    <col min="9475" max="9477" width="9.625" style="4" customWidth="1"/>
    <col min="9478" max="9728" width="14" style="4"/>
    <col min="9729" max="9729" width="25.375" style="4" customWidth="1"/>
    <col min="9730" max="9730" width="12.25" style="4" customWidth="1"/>
    <col min="9731" max="9733" width="9.625" style="4" customWidth="1"/>
    <col min="9734" max="9984" width="14" style="4"/>
    <col min="9985" max="9985" width="25.375" style="4" customWidth="1"/>
    <col min="9986" max="9986" width="12.25" style="4" customWidth="1"/>
    <col min="9987" max="9989" width="9.625" style="4" customWidth="1"/>
    <col min="9990" max="10240" width="14" style="4"/>
    <col min="10241" max="10241" width="25.375" style="4" customWidth="1"/>
    <col min="10242" max="10242" width="12.25" style="4" customWidth="1"/>
    <col min="10243" max="10245" width="9.625" style="4" customWidth="1"/>
    <col min="10246" max="10496" width="14" style="4"/>
    <col min="10497" max="10497" width="25.375" style="4" customWidth="1"/>
    <col min="10498" max="10498" width="12.25" style="4" customWidth="1"/>
    <col min="10499" max="10501" width="9.625" style="4" customWidth="1"/>
    <col min="10502" max="10752" width="14" style="4"/>
    <col min="10753" max="10753" width="25.375" style="4" customWidth="1"/>
    <col min="10754" max="10754" width="12.25" style="4" customWidth="1"/>
    <col min="10755" max="10757" width="9.625" style="4" customWidth="1"/>
    <col min="10758" max="11008" width="14" style="4"/>
    <col min="11009" max="11009" width="25.375" style="4" customWidth="1"/>
    <col min="11010" max="11010" width="12.25" style="4" customWidth="1"/>
    <col min="11011" max="11013" width="9.625" style="4" customWidth="1"/>
    <col min="11014" max="11264" width="14" style="4"/>
    <col min="11265" max="11265" width="25.375" style="4" customWidth="1"/>
    <col min="11266" max="11266" width="12.25" style="4" customWidth="1"/>
    <col min="11267" max="11269" width="9.625" style="4" customWidth="1"/>
    <col min="11270" max="11520" width="14" style="4"/>
    <col min="11521" max="11521" width="25.375" style="4" customWidth="1"/>
    <col min="11522" max="11522" width="12.25" style="4" customWidth="1"/>
    <col min="11523" max="11525" width="9.625" style="4" customWidth="1"/>
    <col min="11526" max="11776" width="14" style="4"/>
    <col min="11777" max="11777" width="25.375" style="4" customWidth="1"/>
    <col min="11778" max="11778" width="12.25" style="4" customWidth="1"/>
    <col min="11779" max="11781" width="9.625" style="4" customWidth="1"/>
    <col min="11782" max="12032" width="14" style="4"/>
    <col min="12033" max="12033" width="25.375" style="4" customWidth="1"/>
    <col min="12034" max="12034" width="12.25" style="4" customWidth="1"/>
    <col min="12035" max="12037" width="9.625" style="4" customWidth="1"/>
    <col min="12038" max="12288" width="14" style="4"/>
    <col min="12289" max="12289" width="25.375" style="4" customWidth="1"/>
    <col min="12290" max="12290" width="12.25" style="4" customWidth="1"/>
    <col min="12291" max="12293" width="9.625" style="4" customWidth="1"/>
    <col min="12294" max="12544" width="14" style="4"/>
    <col min="12545" max="12545" width="25.375" style="4" customWidth="1"/>
    <col min="12546" max="12546" width="12.25" style="4" customWidth="1"/>
    <col min="12547" max="12549" width="9.625" style="4" customWidth="1"/>
    <col min="12550" max="12800" width="14" style="4"/>
    <col min="12801" max="12801" width="25.375" style="4" customWidth="1"/>
    <col min="12802" max="12802" width="12.25" style="4" customWidth="1"/>
    <col min="12803" max="12805" width="9.625" style="4" customWidth="1"/>
    <col min="12806" max="13056" width="14" style="4"/>
    <col min="13057" max="13057" width="25.375" style="4" customWidth="1"/>
    <col min="13058" max="13058" width="12.25" style="4" customWidth="1"/>
    <col min="13059" max="13061" width="9.625" style="4" customWidth="1"/>
    <col min="13062" max="13312" width="14" style="4"/>
    <col min="13313" max="13313" width="25.375" style="4" customWidth="1"/>
    <col min="13314" max="13314" width="12.25" style="4" customWidth="1"/>
    <col min="13315" max="13317" width="9.625" style="4" customWidth="1"/>
    <col min="13318" max="13568" width="14" style="4"/>
    <col min="13569" max="13569" width="25.375" style="4" customWidth="1"/>
    <col min="13570" max="13570" width="12.25" style="4" customWidth="1"/>
    <col min="13571" max="13573" width="9.625" style="4" customWidth="1"/>
    <col min="13574" max="13824" width="14" style="4"/>
    <col min="13825" max="13825" width="25.375" style="4" customWidth="1"/>
    <col min="13826" max="13826" width="12.25" style="4" customWidth="1"/>
    <col min="13827" max="13829" width="9.625" style="4" customWidth="1"/>
    <col min="13830" max="14080" width="14" style="4"/>
    <col min="14081" max="14081" width="25.375" style="4" customWidth="1"/>
    <col min="14082" max="14082" width="12.25" style="4" customWidth="1"/>
    <col min="14083" max="14085" width="9.625" style="4" customWidth="1"/>
    <col min="14086" max="14336" width="14" style="4"/>
    <col min="14337" max="14337" width="25.375" style="4" customWidth="1"/>
    <col min="14338" max="14338" width="12.25" style="4" customWidth="1"/>
    <col min="14339" max="14341" width="9.625" style="4" customWidth="1"/>
    <col min="14342" max="14592" width="14" style="4"/>
    <col min="14593" max="14593" width="25.375" style="4" customWidth="1"/>
    <col min="14594" max="14594" width="12.25" style="4" customWidth="1"/>
    <col min="14595" max="14597" width="9.625" style="4" customWidth="1"/>
    <col min="14598" max="14848" width="14" style="4"/>
    <col min="14849" max="14849" width="25.375" style="4" customWidth="1"/>
    <col min="14850" max="14850" width="12.25" style="4" customWidth="1"/>
    <col min="14851" max="14853" width="9.625" style="4" customWidth="1"/>
    <col min="14854" max="15104" width="14" style="4"/>
    <col min="15105" max="15105" width="25.375" style="4" customWidth="1"/>
    <col min="15106" max="15106" width="12.25" style="4" customWidth="1"/>
    <col min="15107" max="15109" width="9.625" style="4" customWidth="1"/>
    <col min="15110" max="15360" width="14" style="4"/>
    <col min="15361" max="15361" width="25.375" style="4" customWidth="1"/>
    <col min="15362" max="15362" width="12.25" style="4" customWidth="1"/>
    <col min="15363" max="15365" width="9.625" style="4" customWidth="1"/>
    <col min="15366" max="15616" width="14" style="4"/>
    <col min="15617" max="15617" width="25.375" style="4" customWidth="1"/>
    <col min="15618" max="15618" width="12.25" style="4" customWidth="1"/>
    <col min="15619" max="15621" width="9.625" style="4" customWidth="1"/>
    <col min="15622" max="15872" width="14" style="4"/>
    <col min="15873" max="15873" width="25.375" style="4" customWidth="1"/>
    <col min="15874" max="15874" width="12.25" style="4" customWidth="1"/>
    <col min="15875" max="15877" width="9.625" style="4" customWidth="1"/>
    <col min="15878" max="16128" width="14" style="4"/>
    <col min="16129" max="16129" width="25.375" style="4" customWidth="1"/>
    <col min="16130" max="16130" width="12.25" style="4" customWidth="1"/>
    <col min="16131" max="16133" width="9.625" style="4" customWidth="1"/>
    <col min="16134" max="16384" width="14" style="4"/>
  </cols>
  <sheetData>
    <row r="1" spans="1:8">
      <c r="A1" s="14" t="s">
        <v>19</v>
      </c>
      <c r="B1" s="14" t="s">
        <v>1</v>
      </c>
      <c r="C1" s="14" t="s">
        <v>2</v>
      </c>
      <c r="D1" s="14" t="s">
        <v>3</v>
      </c>
      <c r="E1" s="14" t="s">
        <v>4</v>
      </c>
      <c r="G1" s="14" t="s">
        <v>21</v>
      </c>
      <c r="H1" s="14" t="s">
        <v>22</v>
      </c>
    </row>
    <row r="2" spans="1:8" s="5" customFormat="1">
      <c r="A2" s="1" t="s">
        <v>5</v>
      </c>
      <c r="B2" s="22">
        <f ca="1">_xll.RiskOutput(,"Time and Temp.",1) + _xll.RiskPert(C2, D2, E2)</f>
        <v>70.530835707881693</v>
      </c>
      <c r="C2" s="3">
        <v>24</v>
      </c>
      <c r="D2" s="3">
        <v>72</v>
      </c>
      <c r="E2" s="3">
        <v>120</v>
      </c>
      <c r="G2" s="20">
        <v>0</v>
      </c>
      <c r="H2" s="21">
        <f ca="1">IF(G2&lt;=$B$6,6,6+(G2-$B$6)*$B$7)</f>
        <v>6</v>
      </c>
    </row>
    <row r="3" spans="1:8" s="5" customFormat="1" ht="18.75">
      <c r="A3" s="15" t="s">
        <v>6</v>
      </c>
      <c r="B3" s="23">
        <f ca="1">_xll.RiskOutput(,"Time and Temp.",2) + _xll.RiskPert(C3, D3, E3)</f>
        <v>8.38022631897765</v>
      </c>
      <c r="C3" s="16">
        <v>8</v>
      </c>
      <c r="D3" s="16">
        <v>10</v>
      </c>
      <c r="E3" s="16">
        <v>16</v>
      </c>
      <c r="G3" s="20">
        <f ca="1">B6*0.25</f>
        <v>10.763505267385387</v>
      </c>
      <c r="H3" s="21">
        <f t="shared" ref="H3:H26" ca="1" si="0">IF(G3&lt;=$B$6,6,6+(G3-$B$6)*$B$7)</f>
        <v>6</v>
      </c>
    </row>
    <row r="4" spans="1:8" s="5" customFormat="1">
      <c r="A4" s="1"/>
      <c r="B4" s="2"/>
      <c r="C4" s="3"/>
      <c r="D4" s="3"/>
      <c r="E4" s="3"/>
      <c r="G4" s="20">
        <f ca="1">B6*0.5</f>
        <v>21.527010534770774</v>
      </c>
      <c r="H4" s="21">
        <f t="shared" ca="1" si="0"/>
        <v>6</v>
      </c>
    </row>
    <row r="5" spans="1:8" s="5" customFormat="1">
      <c r="A5" s="14" t="s">
        <v>20</v>
      </c>
      <c r="B5" s="14" t="s">
        <v>18</v>
      </c>
      <c r="C5" s="17"/>
      <c r="D5" s="17"/>
      <c r="E5" s="17"/>
      <c r="G5" s="20">
        <f ca="1">B6*0.75</f>
        <v>32.290515802156165</v>
      </c>
      <c r="H5" s="21">
        <f t="shared" ca="1" si="0"/>
        <v>6</v>
      </c>
    </row>
    <row r="6" spans="1:8" s="5" customFormat="1">
      <c r="A6" s="6" t="s">
        <v>7</v>
      </c>
      <c r="B6" s="22">
        <f ca="1">_xll.RiskOutput(,"LT and SGR",1) + IF(B3&lt;8,1000000,(B11/(B3-B12))^B13)</f>
        <v>43.054021069541548</v>
      </c>
      <c r="D6" s="7"/>
      <c r="G6" s="20">
        <f ca="1">B6</f>
        <v>43.054021069541548</v>
      </c>
      <c r="H6" s="21">
        <f t="shared" ca="1" si="0"/>
        <v>6</v>
      </c>
    </row>
    <row r="7" spans="1:8" ht="18.75">
      <c r="A7" s="1" t="s">
        <v>8</v>
      </c>
      <c r="B7" s="25">
        <f ca="1">_xll.RiskOutput(,"LT and SGR",2) + IF(B3&lt;8,0,B17*(B18/B19))</f>
        <v>8.2399814730660242E-3</v>
      </c>
      <c r="D7" s="8"/>
      <c r="G7" s="22">
        <f ca="1">G6+$G$27</f>
        <v>64.291932898836478</v>
      </c>
      <c r="H7" s="21">
        <f t="shared" ca="1" si="0"/>
        <v>6.1749999999999998</v>
      </c>
    </row>
    <row r="8" spans="1:8" s="5" customFormat="1" ht="18.75">
      <c r="A8" s="15" t="s">
        <v>9</v>
      </c>
      <c r="B8" s="26">
        <f ca="1">_xll.RiskOutput() + IF(B2&lt;B6,0,B7*(B2-B6))</f>
        <v>0.22640844355879211</v>
      </c>
      <c r="C8" s="17"/>
      <c r="D8" s="18"/>
      <c r="E8" s="18"/>
      <c r="G8" s="22">
        <f t="shared" ref="G8:G25" ca="1" si="1">G7+$G$27</f>
        <v>85.529844728131408</v>
      </c>
      <c r="H8" s="21">
        <f t="shared" ca="1" si="0"/>
        <v>6.35</v>
      </c>
    </row>
    <row r="9" spans="1:8" s="5" customFormat="1">
      <c r="A9" s="1"/>
      <c r="B9" s="8"/>
      <c r="D9" s="9"/>
      <c r="E9" s="9"/>
      <c r="G9" s="22">
        <f t="shared" ca="1" si="1"/>
        <v>106.76775655742634</v>
      </c>
      <c r="H9" s="21">
        <f t="shared" ca="1" si="0"/>
        <v>6.5250000000000004</v>
      </c>
    </row>
    <row r="10" spans="1:8" s="5" customFormat="1">
      <c r="A10" s="14" t="s">
        <v>0</v>
      </c>
      <c r="B10" s="14" t="s">
        <v>1</v>
      </c>
      <c r="C10" s="14" t="s">
        <v>2</v>
      </c>
      <c r="D10" s="14" t="s">
        <v>3</v>
      </c>
      <c r="E10" s="14" t="s">
        <v>4</v>
      </c>
      <c r="G10" s="22">
        <f t="shared" ca="1" si="1"/>
        <v>128.00566838672128</v>
      </c>
      <c r="H10" s="21">
        <f t="shared" ca="1" si="0"/>
        <v>6.7</v>
      </c>
    </row>
    <row r="11" spans="1:8" s="5" customFormat="1">
      <c r="A11" s="11" t="s">
        <v>10</v>
      </c>
      <c r="B11" s="27">
        <f ca="1">_xll.RiskPert(C11,D11,E11)</f>
        <v>38.530098779922781</v>
      </c>
      <c r="C11" s="12">
        <v>34.950000000000003</v>
      </c>
      <c r="D11" s="12">
        <v>40.67</v>
      </c>
      <c r="E11" s="12">
        <v>46.39</v>
      </c>
      <c r="G11" s="22">
        <f t="shared" ca="1" si="1"/>
        <v>149.24358021601623</v>
      </c>
      <c r="H11" s="21">
        <f t="shared" ca="1" si="0"/>
        <v>6.875</v>
      </c>
    </row>
    <row r="12" spans="1:8" s="5" customFormat="1">
      <c r="A12" s="11" t="s">
        <v>11</v>
      </c>
      <c r="B12" s="27">
        <f ca="1">_xll.RiskPert(C12,D12,E12)</f>
        <v>5.4176084742812574</v>
      </c>
      <c r="C12" s="10">
        <v>4.601</v>
      </c>
      <c r="D12" s="10">
        <v>5.2510000000000003</v>
      </c>
      <c r="E12" s="10">
        <v>5.9009999999999998</v>
      </c>
      <c r="G12" s="22">
        <f t="shared" ca="1" si="1"/>
        <v>170.48149204531117</v>
      </c>
      <c r="H12" s="21">
        <f t="shared" ca="1" si="0"/>
        <v>7.0500000000000007</v>
      </c>
    </row>
    <row r="13" spans="1:8" s="5" customFormat="1">
      <c r="A13" s="11" t="s">
        <v>12</v>
      </c>
      <c r="B13" s="27">
        <f ca="1">_xll.RiskPert(C13,D13,E13)</f>
        <v>1.4666347760665106</v>
      </c>
      <c r="C13" s="10">
        <v>1.228</v>
      </c>
      <c r="D13" s="10">
        <v>1.415</v>
      </c>
      <c r="E13" s="10">
        <v>1.6020000000000001</v>
      </c>
      <c r="G13" s="22">
        <f t="shared" ca="1" si="1"/>
        <v>191.71940387460612</v>
      </c>
      <c r="H13" s="21">
        <f t="shared" ca="1" si="0"/>
        <v>7.2250000000000005</v>
      </c>
    </row>
    <row r="14" spans="1:8" s="5" customFormat="1" ht="18.75">
      <c r="A14" s="4" t="s">
        <v>13</v>
      </c>
      <c r="B14" s="27">
        <f ca="1">_xll.RiskPert(C14,D14,E14)</f>
        <v>49.487391288349102</v>
      </c>
      <c r="C14" s="12">
        <v>48.89</v>
      </c>
      <c r="D14" s="12">
        <v>49.26</v>
      </c>
      <c r="E14" s="12">
        <v>49.64</v>
      </c>
      <c r="G14" s="22">
        <f t="shared" ca="1" si="1"/>
        <v>212.95731570390106</v>
      </c>
      <c r="H14" s="21">
        <f t="shared" ca="1" si="0"/>
        <v>7.4</v>
      </c>
    </row>
    <row r="15" spans="1:8" s="5" customFormat="1" ht="18.75">
      <c r="A15" s="4" t="s">
        <v>14</v>
      </c>
      <c r="B15" s="27">
        <f ca="1">_xll.RiskPert(C15,D15,E15)</f>
        <v>5.6353946619697046</v>
      </c>
      <c r="C15" s="10">
        <v>4.09</v>
      </c>
      <c r="D15" s="10">
        <v>5.6989999999999998</v>
      </c>
      <c r="E15" s="10">
        <v>7.3079999999999998</v>
      </c>
      <c r="G15" s="22">
        <f t="shared" ca="1" si="1"/>
        <v>234.195227533196</v>
      </c>
      <c r="H15" s="21">
        <f t="shared" ca="1" si="0"/>
        <v>7.5750000000000002</v>
      </c>
    </row>
    <row r="16" spans="1:8" s="5" customFormat="1" ht="18.75">
      <c r="A16" s="4" t="s">
        <v>15</v>
      </c>
      <c r="B16" s="27">
        <f ca="1">_xll.RiskPert(C16,D16,E16)</f>
        <v>39.833072211618173</v>
      </c>
      <c r="C16" s="12">
        <v>39.51</v>
      </c>
      <c r="D16" s="12">
        <v>40.01</v>
      </c>
      <c r="E16" s="12">
        <v>40.51</v>
      </c>
      <c r="G16" s="22">
        <f t="shared" ca="1" si="1"/>
        <v>255.43313936249095</v>
      </c>
      <c r="H16" s="21">
        <f t="shared" ca="1" si="0"/>
        <v>7.75</v>
      </c>
    </row>
    <row r="17" spans="1:8" s="5" customFormat="1" ht="18.75">
      <c r="A17" s="4" t="s">
        <v>24</v>
      </c>
      <c r="B17" s="27">
        <f ca="1">_xll.RiskPert(C17,D17,E17)</f>
        <v>0.72648381811347407</v>
      </c>
      <c r="C17" s="13">
        <v>0.71430000000000005</v>
      </c>
      <c r="D17" s="13">
        <v>0.73199999999999998</v>
      </c>
      <c r="E17" s="13">
        <v>0.74980000000000002</v>
      </c>
      <c r="G17" s="22">
        <f t="shared" ca="1" si="1"/>
        <v>276.67105119178586</v>
      </c>
      <c r="H17" s="21">
        <f t="shared" ca="1" si="0"/>
        <v>7.9250000000000007</v>
      </c>
    </row>
    <row r="18" spans="1:8" s="5" customFormat="1">
      <c r="A18" s="4" t="s">
        <v>16</v>
      </c>
      <c r="B18" s="28">
        <f ca="1">(B3-B14)*((B3-B15)^2)</f>
        <v>-309.70552552201838</v>
      </c>
      <c r="G18" s="22">
        <f t="shared" ca="1" si="1"/>
        <v>297.90896302108081</v>
      </c>
      <c r="H18" s="21">
        <f t="shared" ca="1" si="0"/>
        <v>8.1000000000000014</v>
      </c>
    </row>
    <row r="19" spans="1:8" s="5" customFormat="1">
      <c r="A19" s="19" t="s">
        <v>17</v>
      </c>
      <c r="B19" s="29">
        <f ca="1">(B16-B15)*((B16-B15)*(B3-B16)-(B16-B14)*(B16+B15-(2*B3)))</f>
        <v>-27305.407591936841</v>
      </c>
      <c r="C19" s="17"/>
      <c r="D19" s="17"/>
      <c r="E19" s="17"/>
      <c r="G19" s="22">
        <f t="shared" ca="1" si="1"/>
        <v>319.14687485037575</v>
      </c>
      <c r="H19" s="21">
        <f t="shared" ca="1" si="0"/>
        <v>8.2750000000000004</v>
      </c>
    </row>
    <row r="20" spans="1:8">
      <c r="G20" s="22">
        <f t="shared" ca="1" si="1"/>
        <v>340.3847866796707</v>
      </c>
      <c r="H20" s="21">
        <f t="shared" ca="1" si="0"/>
        <v>8.4500000000000011</v>
      </c>
    </row>
    <row r="21" spans="1:8">
      <c r="G21" s="22">
        <f t="shared" ca="1" si="1"/>
        <v>361.62269850896564</v>
      </c>
      <c r="H21" s="21">
        <f t="shared" ca="1" si="0"/>
        <v>8.625</v>
      </c>
    </row>
    <row r="22" spans="1:8">
      <c r="G22" s="22">
        <f t="shared" ca="1" si="1"/>
        <v>382.86061033826059</v>
      </c>
      <c r="H22" s="21">
        <f t="shared" ca="1" si="0"/>
        <v>8.8000000000000007</v>
      </c>
    </row>
    <row r="23" spans="1:8">
      <c r="G23" s="22">
        <f t="shared" ca="1" si="1"/>
        <v>404.09852216755553</v>
      </c>
      <c r="H23" s="21">
        <f t="shared" ca="1" si="0"/>
        <v>8.9750000000000014</v>
      </c>
    </row>
    <row r="24" spans="1:8">
      <c r="G24" s="22">
        <f t="shared" ca="1" si="1"/>
        <v>425.33643399685047</v>
      </c>
      <c r="H24" s="21">
        <f t="shared" ca="1" si="0"/>
        <v>9.1500000000000021</v>
      </c>
    </row>
    <row r="25" spans="1:8">
      <c r="G25" s="22">
        <f t="shared" ca="1" si="1"/>
        <v>446.57434582614542</v>
      </c>
      <c r="H25" s="21">
        <f t="shared" ca="1" si="0"/>
        <v>9.3250000000000011</v>
      </c>
    </row>
    <row r="26" spans="1:8">
      <c r="G26" s="23">
        <f ca="1">B6+(3.5/B7)</f>
        <v>467.81225765544019</v>
      </c>
      <c r="H26" s="24">
        <f t="shared" ca="1" si="0"/>
        <v>9.5</v>
      </c>
    </row>
    <row r="27" spans="1:8">
      <c r="G27" s="22">
        <f ca="1">(G26-G6)/20</f>
        <v>21.237911829294934</v>
      </c>
      <c r="H27" s="4" t="s">
        <v>23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M21</vt:lpstr>
    </vt:vector>
  </TitlesOfParts>
  <Company>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toscar</dc:creator>
  <cp:lastModifiedBy>toscar</cp:lastModifiedBy>
  <dcterms:created xsi:type="dcterms:W3CDTF">2013-10-25T15:17:07Z</dcterms:created>
  <dcterms:modified xsi:type="dcterms:W3CDTF">2013-11-12T19:06:07Z</dcterms:modified>
</cp:coreProperties>
</file>