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285" windowWidth="9405" windowHeight="5700" tabRatio="606" activeTab="0"/>
  </bookViews>
  <sheets>
    <sheet name="LONGTERM" sheetId="1" r:id="rId1"/>
    <sheet name="PRECIPITATION SUMMARY" sheetId="2" r:id="rId2"/>
  </sheets>
  <definedNames>
    <definedName name="APR">'LONGTERM'!$E:$E</definedName>
    <definedName name="AUG">'LONGTERM'!$I:$I</definedName>
    <definedName name="DEC">'LONGTERM'!$M:$M</definedName>
    <definedName name="FEB">'LONGTERM'!$C:$C</definedName>
    <definedName name="JAN">'LONGTERM'!$B:$B</definedName>
    <definedName name="JUL">'LONGTERM'!$H:$H</definedName>
    <definedName name="JUN">'LONGTERM'!$G:$G</definedName>
    <definedName name="MAR">'LONGTERM'!$D:$D</definedName>
    <definedName name="MAY">'LONGTERM'!$F:$F</definedName>
    <definedName name="NOV">'LONGTERM'!$L:$L</definedName>
    <definedName name="OCT">'LONGTERM'!$K:$K</definedName>
    <definedName name="_xlnm.Print_Area" localSheetId="1">'PRECIPITATION SUMMARY'!$A$7:$Z$49</definedName>
    <definedName name="SEP">'LONGTERM'!$J:$J</definedName>
    <definedName name="TOTAL">'LONGTERM'!$N:$N</definedName>
    <definedName name="YEAR">'LONGTERM'!$A:$A</definedName>
  </definedNames>
  <calcPr fullCalcOnLoad="1"/>
</workbook>
</file>

<file path=xl/sharedStrings.xml><?xml version="1.0" encoding="utf-8"?>
<sst xmlns="http://schemas.openxmlformats.org/spreadsheetml/2006/main" count="123" uniqueCount="43">
  <si>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</si>
  <si>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</si>
  <si>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</si>
  <si>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</si>
  <si>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</si>
  <si>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</si>
  <si>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</si>
  <si>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</si>
  <si>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</si>
  <si>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</si>
  <si>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</si>
  <si>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</si>
  <si>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</si>
  <si>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ACCUM TOT</t>
  </si>
  <si>
    <t>LONG TERM</t>
  </si>
  <si>
    <t>ACC LTERM</t>
  </si>
  <si>
    <t>YEAR</t>
  </si>
  <si>
    <t>WETTEST</t>
  </si>
  <si>
    <t>DRIEST</t>
  </si>
  <si>
    <t xml:space="preserve"> </t>
  </si>
  <si>
    <t>PREVIOUS LONG TERM</t>
  </si>
  <si>
    <t>North Appalachian Experimental Watershed</t>
  </si>
  <si>
    <t>Coshocton, Ohio</t>
  </si>
  <si>
    <t>Website: www.ars.usda.gov/coshocton</t>
  </si>
  <si>
    <t>U.S.D.A. Agricultural Experimental Watershed</t>
  </si>
  <si>
    <t>NAEW Long Term precipitation</t>
  </si>
  <si>
    <t>Coshocton, ohio</t>
  </si>
  <si>
    <t>Contact: Vickie Dreher, IT Specialist dreher@ars.usda.gov</t>
  </si>
  <si>
    <t>NAEW Long Term Precipitation</t>
  </si>
  <si>
    <t>Contact: Vickie Dreher, IT Specialist vickie.dreher@ars.usda.gov</t>
  </si>
  <si>
    <t>Page 1</t>
  </si>
  <si>
    <t>Page 2</t>
  </si>
  <si>
    <t>Page3</t>
  </si>
  <si>
    <t>S</t>
  </si>
  <si>
    <t>T</t>
  </si>
  <si>
    <t>TM</t>
  </si>
  <si>
    <t>TS</t>
  </si>
  <si>
    <t>LONG TERM THRU 2011</t>
  </si>
  <si>
    <t>E</t>
  </si>
  <si>
    <t>EM</t>
  </si>
  <si>
    <t>M</t>
  </si>
  <si>
    <t xml:space="preserve">T </t>
  </si>
  <si>
    <t>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</si>
</sst>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_);\(#,##0.0\)"/>
    <numFmt numFmtId="174" formatCode="0.000"/>
    <numFmt numFmtId="175" formatCode="[$-409]dddd\,\ mmmm\ dd\,\ yyyy"/>
    <numFmt numFmtId="176" formatCode="0.0000"/>
    <numFmt numFmtId="177" formatCode="0.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39" fontId="7" fillId="0" borderId="0" xfId="44" applyNumberFormat="1" applyFont="1" applyAlignment="1">
      <alignment/>
    </xf>
    <xf numFmtId="3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9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75" zoomScaleNormal="75" zoomScalePageLayoutView="0" workbookViewId="0" topLeftCell="A37">
      <selection activeCell="E112" sqref="E112"/>
    </sheetView>
  </sheetViews>
  <sheetFormatPr defaultColWidth="9.140625" defaultRowHeight="12.75"/>
  <cols>
    <col min="1" max="1" width="16.57421875" style="0" customWidth="1"/>
    <col min="2" max="13" width="12.7109375" style="0" customWidth="1"/>
    <col min="14" max="14" width="13.421875" style="0" customWidth="1"/>
  </cols>
  <sheetData>
    <row r="1" spans="1:14" ht="15.7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"/>
      <c r="N1" s="3"/>
    </row>
    <row r="2" spans="1:14" ht="15.7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3"/>
      <c r="N2" s="3"/>
    </row>
    <row r="3" spans="1:14" ht="15.7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"/>
      <c r="N3" s="3"/>
    </row>
    <row r="4" spans="1:15" ht="15.7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>
        <f ca="1">TODAY()</f>
        <v>40667</v>
      </c>
      <c r="N4" s="3"/>
      <c r="O4" t="s">
        <v>30</v>
      </c>
    </row>
    <row r="5" spans="1:14" ht="15.75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3"/>
      <c r="N5" s="3"/>
    </row>
    <row r="6" spans="1:14" ht="12" customHeight="1">
      <c r="A6" s="26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3"/>
      <c r="N6" s="3"/>
    </row>
    <row r="7" spans="1:14" ht="15.75">
      <c r="A7" s="5" t="s">
        <v>16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</row>
    <row r="8" spans="1:14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s="1" customFormat="1" ht="15">
      <c r="A9" s="4">
        <v>1937</v>
      </c>
      <c r="B9" s="6">
        <v>9.91</v>
      </c>
      <c r="C9" s="4">
        <v>1.09</v>
      </c>
      <c r="D9" s="4">
        <v>1.02</v>
      </c>
      <c r="E9" s="4">
        <v>4.4</v>
      </c>
      <c r="F9" s="4">
        <v>4.18</v>
      </c>
      <c r="G9" s="4">
        <v>8.86</v>
      </c>
      <c r="H9" s="4">
        <v>7.45</v>
      </c>
      <c r="I9" s="4">
        <v>2.52</v>
      </c>
      <c r="J9" s="4">
        <v>0.87</v>
      </c>
      <c r="K9" s="4">
        <v>3.88</v>
      </c>
      <c r="L9" s="4">
        <v>1.29</v>
      </c>
      <c r="M9" s="4">
        <v>3.45</v>
      </c>
      <c r="N9" s="4">
        <f aca="true" t="shared" si="0" ref="N9:N75">SUM(B9:M9)</f>
        <v>48.92000000000001</v>
      </c>
    </row>
    <row r="10" spans="1:14" ht="15">
      <c r="A10" s="4">
        <v>1938</v>
      </c>
      <c r="B10" s="4">
        <v>1.53</v>
      </c>
      <c r="C10" s="4">
        <v>2.36</v>
      </c>
      <c r="D10" s="4">
        <v>6.61</v>
      </c>
      <c r="E10" s="4">
        <v>3.95</v>
      </c>
      <c r="F10" s="4">
        <v>5.13</v>
      </c>
      <c r="G10" s="4">
        <v>4.27</v>
      </c>
      <c r="H10" s="4">
        <v>3.45</v>
      </c>
      <c r="I10" s="4">
        <v>3.37</v>
      </c>
      <c r="J10" s="4">
        <v>2.82</v>
      </c>
      <c r="K10" s="4">
        <v>0.63</v>
      </c>
      <c r="L10" s="4">
        <v>2.71</v>
      </c>
      <c r="M10" s="4">
        <v>1.12</v>
      </c>
      <c r="N10" s="4">
        <f t="shared" si="0"/>
        <v>37.949999999999996</v>
      </c>
    </row>
    <row r="11" spans="1:14" ht="15">
      <c r="A11" s="4">
        <v>1939</v>
      </c>
      <c r="B11" s="4">
        <v>1.57</v>
      </c>
      <c r="C11" s="4">
        <v>4.01</v>
      </c>
      <c r="D11" s="4">
        <v>3.6</v>
      </c>
      <c r="E11" s="4">
        <v>3.84</v>
      </c>
      <c r="F11" s="4">
        <v>1.27</v>
      </c>
      <c r="G11" s="4">
        <v>6.56</v>
      </c>
      <c r="H11" s="4">
        <v>6.64</v>
      </c>
      <c r="I11" s="4">
        <v>1.34</v>
      </c>
      <c r="J11" s="4">
        <v>0.94</v>
      </c>
      <c r="K11" s="4">
        <v>4.51</v>
      </c>
      <c r="L11" s="4">
        <v>0.6</v>
      </c>
      <c r="M11" s="4">
        <v>1.4</v>
      </c>
      <c r="N11" s="4">
        <f t="shared" si="0"/>
        <v>36.28</v>
      </c>
    </row>
    <row r="12" spans="1:14" ht="15">
      <c r="A12" s="4">
        <v>1940</v>
      </c>
      <c r="B12" s="4">
        <v>0.99</v>
      </c>
      <c r="C12" s="4">
        <v>2.29</v>
      </c>
      <c r="D12" s="4">
        <v>3.48</v>
      </c>
      <c r="E12" s="4">
        <v>4.23</v>
      </c>
      <c r="F12" s="4">
        <v>4.46</v>
      </c>
      <c r="G12" s="4">
        <v>8.11</v>
      </c>
      <c r="H12" s="4">
        <v>4.07</v>
      </c>
      <c r="I12" s="4">
        <v>7.3</v>
      </c>
      <c r="J12" s="4">
        <v>1.95</v>
      </c>
      <c r="K12" s="4">
        <v>1.12</v>
      </c>
      <c r="L12" s="4">
        <v>3.91</v>
      </c>
      <c r="M12" s="4">
        <v>3.29</v>
      </c>
      <c r="N12" s="4">
        <f t="shared" si="0"/>
        <v>45.199999999999996</v>
      </c>
    </row>
    <row r="13" spans="1:14" ht="15">
      <c r="A13" s="4">
        <v>1941</v>
      </c>
      <c r="B13" s="4">
        <v>1.69</v>
      </c>
      <c r="C13" s="4">
        <v>0.41</v>
      </c>
      <c r="D13" s="4">
        <v>1.02</v>
      </c>
      <c r="E13" s="4">
        <v>1.03</v>
      </c>
      <c r="F13" s="4">
        <v>7.18</v>
      </c>
      <c r="G13" s="4">
        <v>7.22</v>
      </c>
      <c r="H13" s="4">
        <v>6.04</v>
      </c>
      <c r="I13" s="4">
        <v>5.18</v>
      </c>
      <c r="J13" s="4">
        <v>1.47</v>
      </c>
      <c r="K13" s="4">
        <v>5.61</v>
      </c>
      <c r="L13" s="4">
        <v>1.58</v>
      </c>
      <c r="M13" s="4">
        <v>1.64</v>
      </c>
      <c r="N13" s="4">
        <f t="shared" si="0"/>
        <v>40.07</v>
      </c>
    </row>
    <row r="14" spans="1:14" ht="15">
      <c r="A14" s="4">
        <v>1942</v>
      </c>
      <c r="B14" s="4">
        <v>1.32</v>
      </c>
      <c r="C14" s="4">
        <v>2</v>
      </c>
      <c r="D14" s="4">
        <v>3.68</v>
      </c>
      <c r="E14" s="4">
        <v>2.43</v>
      </c>
      <c r="F14" s="4">
        <v>4.97</v>
      </c>
      <c r="G14" s="4">
        <v>5.83</v>
      </c>
      <c r="H14" s="4">
        <v>2.46</v>
      </c>
      <c r="I14" s="4">
        <v>2.77</v>
      </c>
      <c r="J14" s="4">
        <v>2.51</v>
      </c>
      <c r="K14" s="4">
        <v>2.28</v>
      </c>
      <c r="L14" s="4">
        <v>2.81</v>
      </c>
      <c r="M14" s="4">
        <v>3.93</v>
      </c>
      <c r="N14" s="4">
        <f t="shared" si="0"/>
        <v>36.99</v>
      </c>
    </row>
    <row r="15" spans="1:14" ht="15">
      <c r="A15" s="4">
        <v>1943</v>
      </c>
      <c r="B15" s="4">
        <v>1.98</v>
      </c>
      <c r="C15" s="4">
        <v>1.87</v>
      </c>
      <c r="D15" s="4">
        <v>4.03</v>
      </c>
      <c r="E15" s="4">
        <v>2.91</v>
      </c>
      <c r="F15" s="4">
        <v>7.09</v>
      </c>
      <c r="G15" s="4">
        <v>2.64</v>
      </c>
      <c r="H15" s="4">
        <v>4.01</v>
      </c>
      <c r="I15" s="4">
        <v>3.82</v>
      </c>
      <c r="J15" s="4">
        <v>0.47</v>
      </c>
      <c r="K15" s="4">
        <v>1.71</v>
      </c>
      <c r="L15" s="4">
        <v>1.49</v>
      </c>
      <c r="M15" s="4">
        <v>0.9</v>
      </c>
      <c r="N15" s="4">
        <f t="shared" si="0"/>
        <v>32.92</v>
      </c>
    </row>
    <row r="16" spans="1:14" ht="15">
      <c r="A16" s="4">
        <v>1944</v>
      </c>
      <c r="B16" s="4">
        <v>0.9</v>
      </c>
      <c r="C16" s="4">
        <v>1.22</v>
      </c>
      <c r="D16" s="4">
        <v>5.17</v>
      </c>
      <c r="E16" s="4">
        <v>3.64</v>
      </c>
      <c r="F16" s="4">
        <v>2.24</v>
      </c>
      <c r="G16" s="4">
        <v>3.48</v>
      </c>
      <c r="H16" s="4">
        <v>2.49</v>
      </c>
      <c r="I16" s="4">
        <v>4.46</v>
      </c>
      <c r="J16" s="4">
        <v>1.87</v>
      </c>
      <c r="K16" s="4">
        <v>1.66</v>
      </c>
      <c r="L16" s="10">
        <v>1</v>
      </c>
      <c r="M16" s="4">
        <v>2.57</v>
      </c>
      <c r="N16" s="4">
        <f t="shared" si="0"/>
        <v>30.700000000000003</v>
      </c>
    </row>
    <row r="17" spans="1:14" ht="15">
      <c r="A17" s="4">
        <v>1945</v>
      </c>
      <c r="B17" s="4">
        <v>1.04</v>
      </c>
      <c r="C17" s="4">
        <v>2.36</v>
      </c>
      <c r="D17" s="4">
        <v>8.06</v>
      </c>
      <c r="E17" s="4">
        <v>4.4</v>
      </c>
      <c r="F17" s="4">
        <v>4.7</v>
      </c>
      <c r="G17" s="4">
        <v>3.93</v>
      </c>
      <c r="H17" s="4">
        <v>2.72</v>
      </c>
      <c r="I17" s="4">
        <v>1.12</v>
      </c>
      <c r="J17" s="4">
        <v>9.68</v>
      </c>
      <c r="K17" s="4">
        <v>2.68</v>
      </c>
      <c r="L17" s="4">
        <v>3.45</v>
      </c>
      <c r="M17" s="4">
        <v>1.35</v>
      </c>
      <c r="N17" s="4">
        <f t="shared" si="0"/>
        <v>45.49000000000001</v>
      </c>
    </row>
    <row r="18" spans="1:14" ht="15">
      <c r="A18" s="4">
        <v>1946</v>
      </c>
      <c r="B18" s="7">
        <v>0.58</v>
      </c>
      <c r="C18" s="4">
        <v>3.72</v>
      </c>
      <c r="D18" s="4">
        <v>2.21</v>
      </c>
      <c r="E18" s="4">
        <v>1.5</v>
      </c>
      <c r="F18" s="4">
        <v>5.53</v>
      </c>
      <c r="G18" s="4">
        <v>6.44</v>
      </c>
      <c r="H18" s="4">
        <v>5.21</v>
      </c>
      <c r="I18" s="4">
        <v>2.4</v>
      </c>
      <c r="J18" s="4">
        <v>0.68</v>
      </c>
      <c r="K18" s="4">
        <v>4.26</v>
      </c>
      <c r="L18" s="4">
        <v>2.56</v>
      </c>
      <c r="M18" s="4">
        <v>2.32</v>
      </c>
      <c r="N18" s="4">
        <f t="shared" si="0"/>
        <v>37.410000000000004</v>
      </c>
    </row>
    <row r="19" spans="1:14" ht="15">
      <c r="A19" s="4">
        <v>1947</v>
      </c>
      <c r="B19" s="4">
        <v>4.84</v>
      </c>
      <c r="C19" s="4">
        <v>0.36</v>
      </c>
      <c r="D19" s="4">
        <v>0.74</v>
      </c>
      <c r="E19" s="4">
        <v>3.96</v>
      </c>
      <c r="F19" s="4">
        <v>6.29</v>
      </c>
      <c r="G19" s="4">
        <v>5.72</v>
      </c>
      <c r="H19" s="4">
        <v>2.72</v>
      </c>
      <c r="I19" s="4">
        <v>3.65</v>
      </c>
      <c r="J19" s="4">
        <v>3.02</v>
      </c>
      <c r="K19" s="4">
        <v>0.97</v>
      </c>
      <c r="L19" s="4">
        <v>2.34</v>
      </c>
      <c r="M19" s="4">
        <v>1.18</v>
      </c>
      <c r="N19" s="4">
        <f t="shared" si="0"/>
        <v>35.79</v>
      </c>
    </row>
    <row r="20" spans="1:14" ht="15">
      <c r="A20" s="4">
        <v>1948</v>
      </c>
      <c r="B20" s="4">
        <v>1.91</v>
      </c>
      <c r="C20" s="4">
        <v>2.78</v>
      </c>
      <c r="D20" s="4">
        <v>4.43</v>
      </c>
      <c r="E20" s="4">
        <v>5.04</v>
      </c>
      <c r="F20" s="4">
        <v>3.42</v>
      </c>
      <c r="G20" s="4">
        <v>4.81</v>
      </c>
      <c r="H20" s="4">
        <v>3.49</v>
      </c>
      <c r="I20" s="4">
        <v>0.92</v>
      </c>
      <c r="J20" s="4">
        <v>3.33</v>
      </c>
      <c r="K20" s="4">
        <v>2.69</v>
      </c>
      <c r="L20" s="4">
        <v>2.83</v>
      </c>
      <c r="M20" s="4">
        <v>2.02</v>
      </c>
      <c r="N20" s="4">
        <f t="shared" si="0"/>
        <v>37.669999999999995</v>
      </c>
    </row>
    <row r="21" spans="1:14" ht="15">
      <c r="A21" s="4">
        <v>1949</v>
      </c>
      <c r="B21" s="4">
        <v>4.79</v>
      </c>
      <c r="C21" s="4">
        <v>2.61</v>
      </c>
      <c r="D21" s="4">
        <v>3.42</v>
      </c>
      <c r="E21" s="4">
        <v>2.68</v>
      </c>
      <c r="F21" s="4">
        <v>2.86</v>
      </c>
      <c r="G21" s="4">
        <v>2.91</v>
      </c>
      <c r="H21" s="4">
        <v>7.56</v>
      </c>
      <c r="I21" s="4">
        <v>2.57</v>
      </c>
      <c r="J21" s="4">
        <v>3.44</v>
      </c>
      <c r="K21" s="4">
        <v>0.9</v>
      </c>
      <c r="L21" s="4">
        <v>1.28</v>
      </c>
      <c r="M21" s="4">
        <v>2.42</v>
      </c>
      <c r="N21" s="4">
        <f t="shared" si="0"/>
        <v>37.44</v>
      </c>
    </row>
    <row r="22" spans="1:14" ht="15">
      <c r="A22" s="4">
        <v>1950</v>
      </c>
      <c r="B22" s="4">
        <v>8.18</v>
      </c>
      <c r="C22" s="4">
        <v>3.21</v>
      </c>
      <c r="D22" s="4">
        <v>2.06</v>
      </c>
      <c r="E22" s="4">
        <v>4.15</v>
      </c>
      <c r="F22" s="4">
        <v>4.17</v>
      </c>
      <c r="G22" s="4">
        <v>2.04</v>
      </c>
      <c r="H22" s="4">
        <v>6.79</v>
      </c>
      <c r="I22" s="4">
        <v>2.18</v>
      </c>
      <c r="J22" s="4">
        <v>5.38</v>
      </c>
      <c r="K22" s="4">
        <v>1.43</v>
      </c>
      <c r="L22" s="4">
        <v>5.56</v>
      </c>
      <c r="M22" s="4">
        <v>2.13</v>
      </c>
      <c r="N22" s="4">
        <f t="shared" si="0"/>
        <v>47.28000000000001</v>
      </c>
    </row>
    <row r="23" spans="1:14" ht="15">
      <c r="A23" s="4">
        <v>1951</v>
      </c>
      <c r="B23" s="4">
        <v>3.9</v>
      </c>
      <c r="C23" s="4">
        <v>2.45</v>
      </c>
      <c r="D23" s="4">
        <v>4.39</v>
      </c>
      <c r="E23" s="4">
        <v>3.1</v>
      </c>
      <c r="F23" s="4">
        <v>2.41</v>
      </c>
      <c r="G23" s="4">
        <v>5.54</v>
      </c>
      <c r="H23" s="4">
        <v>2.93</v>
      </c>
      <c r="I23" s="4">
        <v>0.55</v>
      </c>
      <c r="J23" s="4">
        <v>3.09</v>
      </c>
      <c r="K23" s="4">
        <v>1.84</v>
      </c>
      <c r="L23" s="4">
        <v>4.37</v>
      </c>
      <c r="M23" s="4">
        <v>3.66</v>
      </c>
      <c r="N23" s="4">
        <f t="shared" si="0"/>
        <v>38.230000000000004</v>
      </c>
    </row>
    <row r="24" spans="1:14" ht="15">
      <c r="A24" s="4">
        <v>1952</v>
      </c>
      <c r="B24" s="4">
        <v>5.65</v>
      </c>
      <c r="C24" s="4">
        <v>2.32</v>
      </c>
      <c r="D24" s="4">
        <v>2.97</v>
      </c>
      <c r="E24" s="4">
        <v>3.85</v>
      </c>
      <c r="F24" s="4">
        <v>4.08</v>
      </c>
      <c r="G24" s="4">
        <v>2.94</v>
      </c>
      <c r="H24" s="4">
        <v>4.1</v>
      </c>
      <c r="I24" s="4">
        <v>2.01</v>
      </c>
      <c r="J24" s="4">
        <v>2.62</v>
      </c>
      <c r="K24" s="4">
        <v>0.77</v>
      </c>
      <c r="L24" s="4">
        <v>1.63</v>
      </c>
      <c r="M24" s="4">
        <v>2.22</v>
      </c>
      <c r="N24" s="4">
        <f t="shared" si="0"/>
        <v>35.160000000000004</v>
      </c>
    </row>
    <row r="25" spans="1:14" ht="15">
      <c r="A25" s="4">
        <v>1953</v>
      </c>
      <c r="B25" s="4">
        <v>4.71</v>
      </c>
      <c r="C25" s="4">
        <v>1.13</v>
      </c>
      <c r="D25" s="4">
        <v>2.6</v>
      </c>
      <c r="E25" s="4">
        <v>2.23</v>
      </c>
      <c r="F25" s="4">
        <v>4.19</v>
      </c>
      <c r="G25" s="4">
        <v>2.25</v>
      </c>
      <c r="H25" s="4">
        <v>5</v>
      </c>
      <c r="I25" s="4">
        <v>1.64</v>
      </c>
      <c r="J25" s="4">
        <v>1.04</v>
      </c>
      <c r="K25" s="4">
        <v>0.47</v>
      </c>
      <c r="L25" s="4">
        <v>0.95</v>
      </c>
      <c r="M25" s="4">
        <v>2.03</v>
      </c>
      <c r="N25" s="4">
        <f t="shared" si="0"/>
        <v>28.24</v>
      </c>
    </row>
    <row r="26" spans="1:14" ht="15">
      <c r="A26" s="4">
        <v>1954</v>
      </c>
      <c r="B26" s="4">
        <v>2.22</v>
      </c>
      <c r="C26" s="4">
        <v>1.8</v>
      </c>
      <c r="D26" s="4">
        <v>3.39</v>
      </c>
      <c r="E26" s="4">
        <v>2.98</v>
      </c>
      <c r="F26" s="4">
        <v>2.21</v>
      </c>
      <c r="G26" s="4">
        <v>2.14</v>
      </c>
      <c r="H26" s="4">
        <v>3.38</v>
      </c>
      <c r="I26" s="4">
        <v>3.33</v>
      </c>
      <c r="J26" s="4">
        <v>1.23</v>
      </c>
      <c r="K26" s="4">
        <v>5.77</v>
      </c>
      <c r="L26" s="10">
        <v>1</v>
      </c>
      <c r="M26" s="4">
        <v>2.36</v>
      </c>
      <c r="N26" s="4">
        <f t="shared" si="0"/>
        <v>31.810000000000002</v>
      </c>
    </row>
    <row r="27" spans="1:14" ht="15">
      <c r="A27" s="4">
        <v>1955</v>
      </c>
      <c r="B27" s="4">
        <v>0.98</v>
      </c>
      <c r="C27" s="4">
        <v>2.71</v>
      </c>
      <c r="D27" s="4">
        <v>4.44</v>
      </c>
      <c r="E27" s="4">
        <v>3.55</v>
      </c>
      <c r="F27" s="4">
        <v>1.51</v>
      </c>
      <c r="G27" s="4">
        <v>2.61</v>
      </c>
      <c r="H27" s="4">
        <v>3.54</v>
      </c>
      <c r="I27" s="4">
        <v>3.35</v>
      </c>
      <c r="J27" s="4">
        <v>2.33</v>
      </c>
      <c r="K27" s="4">
        <v>2.11</v>
      </c>
      <c r="L27" s="4">
        <v>3.18</v>
      </c>
      <c r="M27" s="4">
        <v>0.28</v>
      </c>
      <c r="N27" s="4">
        <f t="shared" si="0"/>
        <v>30.590000000000003</v>
      </c>
    </row>
    <row r="28" spans="1:14" ht="15">
      <c r="A28" s="4">
        <v>1956</v>
      </c>
      <c r="B28" s="4">
        <v>1.52</v>
      </c>
      <c r="C28" s="4">
        <v>5.48</v>
      </c>
      <c r="D28" s="4">
        <v>3.65</v>
      </c>
      <c r="E28" s="4">
        <v>4.05</v>
      </c>
      <c r="F28" s="4">
        <v>7.08</v>
      </c>
      <c r="G28" s="4">
        <v>5.07</v>
      </c>
      <c r="H28" s="4">
        <v>6.6</v>
      </c>
      <c r="I28" s="4">
        <v>4.02</v>
      </c>
      <c r="J28" s="4">
        <v>1.55</v>
      </c>
      <c r="K28" s="4">
        <v>1.17</v>
      </c>
      <c r="L28" s="4">
        <v>1.59</v>
      </c>
      <c r="M28" s="4">
        <v>2.97</v>
      </c>
      <c r="N28" s="4">
        <f t="shared" si="0"/>
        <v>44.75</v>
      </c>
    </row>
    <row r="29" spans="1:14" ht="15">
      <c r="A29" s="4">
        <v>1957</v>
      </c>
      <c r="B29" s="4">
        <v>1.58</v>
      </c>
      <c r="C29" s="4">
        <v>1.32</v>
      </c>
      <c r="D29" s="4">
        <v>1.89</v>
      </c>
      <c r="E29" s="4">
        <v>4.91</v>
      </c>
      <c r="F29" s="4">
        <v>4.29</v>
      </c>
      <c r="G29" s="4">
        <v>10.5</v>
      </c>
      <c r="H29" s="4">
        <v>3.5</v>
      </c>
      <c r="I29" s="4">
        <v>1.83</v>
      </c>
      <c r="J29" s="4">
        <v>3.9</v>
      </c>
      <c r="K29" s="4">
        <v>1.52</v>
      </c>
      <c r="L29" s="4">
        <v>2.71</v>
      </c>
      <c r="M29" s="4">
        <v>4.24</v>
      </c>
      <c r="N29" s="4">
        <f t="shared" si="0"/>
        <v>42.190000000000005</v>
      </c>
    </row>
    <row r="30" spans="1:14" ht="15">
      <c r="A30" s="4">
        <v>1958</v>
      </c>
      <c r="B30" s="4">
        <v>1.4</v>
      </c>
      <c r="C30" s="4">
        <v>0.75</v>
      </c>
      <c r="D30" s="4">
        <v>0.96</v>
      </c>
      <c r="E30" s="4">
        <v>3.72</v>
      </c>
      <c r="F30" s="4">
        <v>3.13</v>
      </c>
      <c r="G30" s="4">
        <v>4.25</v>
      </c>
      <c r="H30" s="4">
        <v>9.35</v>
      </c>
      <c r="I30" s="4">
        <v>2.77</v>
      </c>
      <c r="J30" s="4">
        <v>3.23</v>
      </c>
      <c r="K30" s="4">
        <v>0.35</v>
      </c>
      <c r="L30" s="4">
        <v>2.15</v>
      </c>
      <c r="M30" s="4">
        <v>0.9</v>
      </c>
      <c r="N30" s="4">
        <f t="shared" si="0"/>
        <v>32.96</v>
      </c>
    </row>
    <row r="31" spans="1:14" s="2" customFormat="1" ht="15">
      <c r="A31" s="8">
        <v>1959</v>
      </c>
      <c r="B31" s="9">
        <v>5.99</v>
      </c>
      <c r="C31" s="9">
        <v>3.49</v>
      </c>
      <c r="D31" s="9">
        <v>2.51</v>
      </c>
      <c r="E31" s="9">
        <v>4.55</v>
      </c>
      <c r="F31" s="9">
        <v>3.11</v>
      </c>
      <c r="G31" s="9">
        <v>4.73</v>
      </c>
      <c r="H31" s="9">
        <v>4.59</v>
      </c>
      <c r="I31" s="9">
        <v>2.29</v>
      </c>
      <c r="J31" s="16">
        <v>3.02</v>
      </c>
      <c r="K31" s="9">
        <v>5.45</v>
      </c>
      <c r="L31" s="9">
        <v>3.01</v>
      </c>
      <c r="M31" s="9">
        <v>2.33</v>
      </c>
      <c r="N31" s="8">
        <f t="shared" si="0"/>
        <v>45.07</v>
      </c>
    </row>
    <row r="32" spans="1:14" ht="15">
      <c r="A32" s="4">
        <v>1960</v>
      </c>
      <c r="B32" s="4">
        <v>3.24</v>
      </c>
      <c r="C32" s="4">
        <v>3.43</v>
      </c>
      <c r="D32" s="4">
        <v>1.07</v>
      </c>
      <c r="E32" s="4">
        <v>1.68</v>
      </c>
      <c r="F32" s="4">
        <v>3.3</v>
      </c>
      <c r="G32" s="4">
        <v>7.18</v>
      </c>
      <c r="H32" s="4">
        <v>3.02</v>
      </c>
      <c r="I32" s="4">
        <v>5.94</v>
      </c>
      <c r="J32" s="4">
        <v>0.48</v>
      </c>
      <c r="K32" s="4">
        <v>1.9</v>
      </c>
      <c r="L32" s="4">
        <v>1.78</v>
      </c>
      <c r="M32" s="4">
        <v>1.52</v>
      </c>
      <c r="N32" s="4">
        <f t="shared" si="0"/>
        <v>34.54</v>
      </c>
    </row>
    <row r="33" spans="1:14" ht="15">
      <c r="A33" s="4">
        <v>1961</v>
      </c>
      <c r="B33" s="4">
        <v>0.84</v>
      </c>
      <c r="C33" s="4">
        <v>3.29</v>
      </c>
      <c r="D33" s="4">
        <v>3.5</v>
      </c>
      <c r="E33" s="4">
        <v>6.75</v>
      </c>
      <c r="F33" s="4">
        <v>2.32</v>
      </c>
      <c r="G33" s="4">
        <v>3.42</v>
      </c>
      <c r="H33" s="4">
        <v>5.29</v>
      </c>
      <c r="I33" s="4">
        <v>1.92</v>
      </c>
      <c r="J33" s="4">
        <v>1.08</v>
      </c>
      <c r="K33" s="4">
        <v>2.2</v>
      </c>
      <c r="L33" s="4">
        <v>3.02</v>
      </c>
      <c r="M33" s="4">
        <v>2.44</v>
      </c>
      <c r="N33" s="4">
        <f t="shared" si="0"/>
        <v>36.06999999999999</v>
      </c>
    </row>
    <row r="34" spans="1:14" ht="15">
      <c r="A34" s="4">
        <v>1962</v>
      </c>
      <c r="B34" s="4">
        <v>2.79</v>
      </c>
      <c r="C34" s="4">
        <v>3.38</v>
      </c>
      <c r="D34" s="4">
        <v>2.85</v>
      </c>
      <c r="E34" s="4">
        <v>1.35</v>
      </c>
      <c r="F34" s="4">
        <v>2.61</v>
      </c>
      <c r="G34" s="4">
        <v>1.66</v>
      </c>
      <c r="H34" s="4">
        <v>2.47</v>
      </c>
      <c r="I34" s="4">
        <v>1.89</v>
      </c>
      <c r="J34" s="4">
        <v>5.32</v>
      </c>
      <c r="K34" s="4">
        <v>2.23</v>
      </c>
      <c r="L34" s="4">
        <v>2.9</v>
      </c>
      <c r="M34" s="4">
        <v>2.16</v>
      </c>
      <c r="N34" s="4">
        <f t="shared" si="0"/>
        <v>31.61</v>
      </c>
    </row>
    <row r="35" spans="1:14" ht="15">
      <c r="A35" s="4">
        <v>1963</v>
      </c>
      <c r="B35" s="4">
        <v>2.06</v>
      </c>
      <c r="C35" s="4">
        <v>1.13</v>
      </c>
      <c r="D35" s="4">
        <v>6.14</v>
      </c>
      <c r="E35" s="4">
        <v>3.17</v>
      </c>
      <c r="F35" s="4">
        <v>2.17</v>
      </c>
      <c r="G35" s="4">
        <v>3.18</v>
      </c>
      <c r="H35" s="4">
        <v>2.63</v>
      </c>
      <c r="I35" s="4">
        <v>3.41</v>
      </c>
      <c r="J35" s="4">
        <v>0.17</v>
      </c>
      <c r="K35" s="4">
        <v>0.37</v>
      </c>
      <c r="L35" s="4">
        <v>1.61</v>
      </c>
      <c r="M35" s="4">
        <v>1.57</v>
      </c>
      <c r="N35" s="4">
        <f t="shared" si="0"/>
        <v>27.610000000000003</v>
      </c>
    </row>
    <row r="36" spans="1:14" ht="15">
      <c r="A36" s="4">
        <v>1964</v>
      </c>
      <c r="B36" s="4">
        <v>2.57</v>
      </c>
      <c r="C36" s="4">
        <v>1.93</v>
      </c>
      <c r="D36" s="4">
        <v>8.17</v>
      </c>
      <c r="E36" s="4">
        <v>6.02</v>
      </c>
      <c r="F36" s="4">
        <v>4.12</v>
      </c>
      <c r="G36" s="4">
        <v>3.97</v>
      </c>
      <c r="H36" s="4">
        <v>2.63</v>
      </c>
      <c r="I36" s="4">
        <v>4.12</v>
      </c>
      <c r="J36" s="4">
        <v>0.59</v>
      </c>
      <c r="K36" s="4">
        <v>0.82</v>
      </c>
      <c r="L36" s="4">
        <v>1.96</v>
      </c>
      <c r="M36" s="4">
        <v>4.51</v>
      </c>
      <c r="N36" s="4">
        <f t="shared" si="0"/>
        <v>41.41</v>
      </c>
    </row>
    <row r="37" spans="1:14" ht="15">
      <c r="A37" s="4">
        <v>1965</v>
      </c>
      <c r="B37" s="4">
        <v>2.67</v>
      </c>
      <c r="C37" s="4">
        <v>3.55</v>
      </c>
      <c r="D37" s="4">
        <v>2.4</v>
      </c>
      <c r="E37" s="4">
        <v>3.19</v>
      </c>
      <c r="F37" s="4">
        <v>1.96</v>
      </c>
      <c r="G37" s="4">
        <v>1.43</v>
      </c>
      <c r="H37" s="4">
        <v>2.31</v>
      </c>
      <c r="I37" s="4">
        <v>4.24</v>
      </c>
      <c r="J37" s="4">
        <v>6.31</v>
      </c>
      <c r="K37" s="4">
        <v>3.54</v>
      </c>
      <c r="L37" s="4">
        <v>1.96</v>
      </c>
      <c r="M37" s="4">
        <v>0.82</v>
      </c>
      <c r="N37" s="4">
        <f t="shared" si="0"/>
        <v>34.379999999999995</v>
      </c>
    </row>
    <row r="38" spans="1:14" ht="15">
      <c r="A38" s="4">
        <v>1966</v>
      </c>
      <c r="B38" s="4">
        <v>3.5</v>
      </c>
      <c r="C38" s="4">
        <v>2.63</v>
      </c>
      <c r="D38" s="4">
        <v>1.44</v>
      </c>
      <c r="E38" s="4">
        <v>4.25</v>
      </c>
      <c r="F38" s="4">
        <v>2.55</v>
      </c>
      <c r="G38" s="4">
        <v>1.62</v>
      </c>
      <c r="H38" s="4">
        <v>3.58</v>
      </c>
      <c r="I38" s="4">
        <v>2.85</v>
      </c>
      <c r="J38" s="4">
        <v>2.26</v>
      </c>
      <c r="K38" s="4">
        <v>0.62</v>
      </c>
      <c r="L38" s="4">
        <v>4.27</v>
      </c>
      <c r="M38" s="4">
        <v>2.41</v>
      </c>
      <c r="N38" s="4">
        <f t="shared" si="0"/>
        <v>31.98</v>
      </c>
    </row>
    <row r="39" spans="1:14" ht="15">
      <c r="A39" s="4">
        <v>1967</v>
      </c>
      <c r="B39" s="4">
        <v>0.91</v>
      </c>
      <c r="C39" s="4">
        <v>1.43</v>
      </c>
      <c r="D39" s="4">
        <v>4.64</v>
      </c>
      <c r="E39" s="4">
        <v>3.03</v>
      </c>
      <c r="F39" s="4">
        <v>4.92</v>
      </c>
      <c r="G39" s="4">
        <v>0.74</v>
      </c>
      <c r="H39" s="4">
        <v>6.6</v>
      </c>
      <c r="I39" s="10">
        <v>1</v>
      </c>
      <c r="J39" s="4">
        <v>3.37</v>
      </c>
      <c r="K39" s="4">
        <v>1.56</v>
      </c>
      <c r="L39" s="4">
        <v>3.14</v>
      </c>
      <c r="M39" s="4">
        <v>2.72</v>
      </c>
      <c r="N39" s="4">
        <f t="shared" si="0"/>
        <v>34.06</v>
      </c>
    </row>
    <row r="40" spans="1:14" ht="15">
      <c r="A40" s="4">
        <v>1968</v>
      </c>
      <c r="B40" s="4">
        <v>3.94</v>
      </c>
      <c r="C40" s="4">
        <v>0.3</v>
      </c>
      <c r="D40" s="4">
        <v>4.46</v>
      </c>
      <c r="E40" s="4">
        <v>1.84</v>
      </c>
      <c r="F40" s="4">
        <v>6.18</v>
      </c>
      <c r="G40" s="10">
        <v>3</v>
      </c>
      <c r="H40" s="4">
        <v>4.15</v>
      </c>
      <c r="I40" s="4">
        <v>1.16</v>
      </c>
      <c r="J40" s="4">
        <v>2.1</v>
      </c>
      <c r="K40" s="4">
        <v>2.2</v>
      </c>
      <c r="L40" s="4">
        <v>2.62</v>
      </c>
      <c r="M40" s="4">
        <v>3.28</v>
      </c>
      <c r="N40" s="4">
        <f t="shared" si="0"/>
        <v>35.23</v>
      </c>
    </row>
    <row r="41" spans="1:14" ht="15">
      <c r="A41" s="4">
        <v>1969</v>
      </c>
      <c r="B41" s="7">
        <v>2.22</v>
      </c>
      <c r="C41" s="7">
        <v>0.7</v>
      </c>
      <c r="D41" s="7">
        <v>1.52</v>
      </c>
      <c r="E41" s="7">
        <v>2.07</v>
      </c>
      <c r="F41" s="7">
        <v>2.83</v>
      </c>
      <c r="G41" s="7">
        <v>5.23</v>
      </c>
      <c r="H41" s="7">
        <v>11.56</v>
      </c>
      <c r="I41" s="7">
        <v>1.82</v>
      </c>
      <c r="J41" s="7">
        <v>1.71</v>
      </c>
      <c r="K41" s="7">
        <v>2.28</v>
      </c>
      <c r="L41" s="7">
        <v>2.7</v>
      </c>
      <c r="M41" s="7">
        <v>2.67</v>
      </c>
      <c r="N41" s="4">
        <f t="shared" si="0"/>
        <v>37.31000000000001</v>
      </c>
    </row>
    <row r="42" spans="1:14" ht="15">
      <c r="A42" s="4">
        <v>1970</v>
      </c>
      <c r="B42" s="4">
        <v>2.46</v>
      </c>
      <c r="C42" s="4">
        <v>1.76</v>
      </c>
      <c r="D42" s="4">
        <v>3.42</v>
      </c>
      <c r="E42" s="4">
        <v>5.79</v>
      </c>
      <c r="F42" s="4">
        <v>3.67</v>
      </c>
      <c r="G42" s="4">
        <v>3.52</v>
      </c>
      <c r="H42" s="4">
        <v>3.42</v>
      </c>
      <c r="I42" s="4">
        <v>0.49</v>
      </c>
      <c r="J42" s="4">
        <v>3.72</v>
      </c>
      <c r="K42" s="4">
        <v>3.56</v>
      </c>
      <c r="L42" s="4">
        <v>2.86</v>
      </c>
      <c r="M42" s="4">
        <v>2.46</v>
      </c>
      <c r="N42" s="4">
        <f t="shared" si="0"/>
        <v>37.129999999999995</v>
      </c>
    </row>
    <row r="43" spans="1:14" ht="15">
      <c r="A43" s="4">
        <v>1971</v>
      </c>
      <c r="B43" s="4">
        <v>1.33</v>
      </c>
      <c r="C43" s="4">
        <v>3.39</v>
      </c>
      <c r="D43" s="4">
        <v>2.33</v>
      </c>
      <c r="E43" s="4">
        <v>0.76</v>
      </c>
      <c r="F43" s="4">
        <v>4.8</v>
      </c>
      <c r="G43" s="4">
        <v>1.24</v>
      </c>
      <c r="H43" s="4">
        <v>3.03</v>
      </c>
      <c r="I43" s="4">
        <v>1.91</v>
      </c>
      <c r="J43" s="4">
        <v>2.34</v>
      </c>
      <c r="K43" s="10">
        <v>1</v>
      </c>
      <c r="L43" s="4">
        <v>1.96</v>
      </c>
      <c r="M43" s="4">
        <v>5.04</v>
      </c>
      <c r="N43" s="4">
        <f t="shared" si="0"/>
        <v>29.13</v>
      </c>
    </row>
    <row r="44" spans="1:14" ht="15">
      <c r="A44" s="4">
        <v>1972</v>
      </c>
      <c r="B44" s="4">
        <v>1.43</v>
      </c>
      <c r="C44" s="4">
        <v>1.68</v>
      </c>
      <c r="D44" s="4">
        <v>2.9</v>
      </c>
      <c r="E44" s="4">
        <v>4.84</v>
      </c>
      <c r="F44" s="4">
        <v>2.67</v>
      </c>
      <c r="G44" s="4">
        <v>3.7</v>
      </c>
      <c r="H44" s="4">
        <v>2.74</v>
      </c>
      <c r="I44" s="4">
        <v>2.55</v>
      </c>
      <c r="J44" s="4">
        <v>3.76</v>
      </c>
      <c r="K44" s="4">
        <v>1.69</v>
      </c>
      <c r="L44" s="4">
        <v>4.87</v>
      </c>
      <c r="M44" s="4">
        <v>2.97</v>
      </c>
      <c r="N44" s="4">
        <f t="shared" si="0"/>
        <v>35.800000000000004</v>
      </c>
    </row>
    <row r="45" spans="1:14" ht="15">
      <c r="A45" s="4">
        <v>1973</v>
      </c>
      <c r="B45" s="4">
        <v>2.18</v>
      </c>
      <c r="C45" s="4">
        <v>1.96</v>
      </c>
      <c r="D45" s="4">
        <v>4.33</v>
      </c>
      <c r="E45" s="4">
        <v>3.95</v>
      </c>
      <c r="F45" s="4">
        <v>3.38</v>
      </c>
      <c r="G45" s="4">
        <v>4.13</v>
      </c>
      <c r="H45" s="4">
        <v>3.6</v>
      </c>
      <c r="I45" s="4">
        <v>3.37</v>
      </c>
      <c r="J45" s="4">
        <v>2.1</v>
      </c>
      <c r="K45" s="4">
        <v>5.03</v>
      </c>
      <c r="L45" s="4">
        <v>4.16</v>
      </c>
      <c r="M45" s="4">
        <v>2.06</v>
      </c>
      <c r="N45" s="4">
        <f t="shared" si="0"/>
        <v>40.25</v>
      </c>
    </row>
    <row r="46" spans="1:14" ht="15">
      <c r="A46" s="4">
        <v>1974</v>
      </c>
      <c r="B46" s="4">
        <v>2.95</v>
      </c>
      <c r="C46" s="4">
        <v>1.92</v>
      </c>
      <c r="D46" s="4">
        <v>4.6</v>
      </c>
      <c r="E46" s="4">
        <v>3.41</v>
      </c>
      <c r="F46" s="4">
        <v>4.32</v>
      </c>
      <c r="G46" s="4">
        <v>2.66</v>
      </c>
      <c r="H46" s="4">
        <v>2.73</v>
      </c>
      <c r="I46" s="4">
        <v>7.05</v>
      </c>
      <c r="J46" s="4">
        <v>3.29</v>
      </c>
      <c r="K46" s="4">
        <v>1.28</v>
      </c>
      <c r="L46" s="4">
        <v>3.41</v>
      </c>
      <c r="M46" s="4">
        <v>4.3</v>
      </c>
      <c r="N46" s="4">
        <f t="shared" si="0"/>
        <v>41.92</v>
      </c>
    </row>
    <row r="47" spans="1:14" ht="15">
      <c r="A47" s="4">
        <v>1975</v>
      </c>
      <c r="B47" s="4">
        <v>3.7</v>
      </c>
      <c r="C47" s="4">
        <v>3.39</v>
      </c>
      <c r="D47" s="4">
        <v>3.3</v>
      </c>
      <c r="E47" s="4">
        <v>3.57</v>
      </c>
      <c r="F47" s="4">
        <v>3.04</v>
      </c>
      <c r="G47" s="4">
        <v>4.59</v>
      </c>
      <c r="H47" s="4">
        <v>1.96</v>
      </c>
      <c r="I47" s="4">
        <v>5.97</v>
      </c>
      <c r="J47" s="4">
        <v>5.53</v>
      </c>
      <c r="K47" s="4">
        <v>2.49</v>
      </c>
      <c r="L47" s="4">
        <v>1.51</v>
      </c>
      <c r="M47" s="4">
        <v>2.65</v>
      </c>
      <c r="N47" s="4">
        <f t="shared" si="0"/>
        <v>41.699999999999996</v>
      </c>
    </row>
    <row r="48" spans="1:14" ht="15">
      <c r="A48" s="4">
        <v>1976</v>
      </c>
      <c r="B48" s="4">
        <v>2.23</v>
      </c>
      <c r="C48" s="4">
        <v>2.75</v>
      </c>
      <c r="D48" s="4">
        <v>3.76</v>
      </c>
      <c r="E48" s="4">
        <v>2.28</v>
      </c>
      <c r="F48" s="4">
        <v>2.08</v>
      </c>
      <c r="G48" s="4">
        <v>4.86</v>
      </c>
      <c r="H48" s="4">
        <v>4.97</v>
      </c>
      <c r="I48" s="4">
        <v>3.49</v>
      </c>
      <c r="J48" s="4">
        <v>1.86</v>
      </c>
      <c r="K48" s="4">
        <v>2.57</v>
      </c>
      <c r="L48" s="4">
        <v>0.49</v>
      </c>
      <c r="M48" s="4">
        <v>1.11</v>
      </c>
      <c r="N48" s="4">
        <f t="shared" si="0"/>
        <v>32.45</v>
      </c>
    </row>
    <row r="49" spans="1:14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.75">
      <c r="A50" s="26" t="s">
        <v>24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"/>
      <c r="N50" s="3"/>
    </row>
    <row r="51" spans="1:14" ht="15.75">
      <c r="A51" s="26" t="s">
        <v>21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"/>
      <c r="N51" s="3"/>
    </row>
    <row r="52" spans="1:14" ht="15.75">
      <c r="A52" s="26" t="s">
        <v>25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"/>
      <c r="N52" s="3"/>
    </row>
    <row r="53" spans="1:15" ht="15.75">
      <c r="A53" s="26" t="s">
        <v>26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 t="s">
        <v>19</v>
      </c>
      <c r="N53" s="3"/>
      <c r="O53" t="s">
        <v>31</v>
      </c>
    </row>
    <row r="54" spans="1:14" ht="15.75">
      <c r="A54" s="26" t="s">
        <v>29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"/>
      <c r="N54" s="3"/>
    </row>
    <row r="55" spans="1:14" ht="15" customHeight="1">
      <c r="A55" s="26" t="s">
        <v>23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"/>
      <c r="N55" s="3"/>
    </row>
    <row r="56" spans="1:14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.75">
      <c r="A57" s="5" t="s">
        <v>16</v>
      </c>
      <c r="B57" s="5" t="s">
        <v>0</v>
      </c>
      <c r="C57" s="5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5" t="s">
        <v>8</v>
      </c>
      <c r="K57" s="5" t="s">
        <v>9</v>
      </c>
      <c r="L57" s="5" t="s">
        <v>10</v>
      </c>
      <c r="M57" s="5" t="s">
        <v>11</v>
      </c>
      <c r="N57" s="5" t="s">
        <v>12</v>
      </c>
    </row>
    <row r="58" spans="1:14" ht="15">
      <c r="A58" s="4">
        <v>1977</v>
      </c>
      <c r="B58" s="4">
        <v>0.74</v>
      </c>
      <c r="C58" s="4">
        <v>0.78</v>
      </c>
      <c r="D58" s="4">
        <v>3.65</v>
      </c>
      <c r="E58" s="4">
        <v>4.35</v>
      </c>
      <c r="F58" s="4">
        <v>1.21</v>
      </c>
      <c r="G58" s="4">
        <v>2.34</v>
      </c>
      <c r="H58" s="4">
        <v>7.08</v>
      </c>
      <c r="I58" s="4">
        <v>2.34</v>
      </c>
      <c r="J58" s="4">
        <v>6.86</v>
      </c>
      <c r="K58" s="4">
        <v>2.93</v>
      </c>
      <c r="L58" s="4">
        <v>4.04</v>
      </c>
      <c r="M58" s="4">
        <v>3.09</v>
      </c>
      <c r="N58" s="4">
        <f>SUM(B58:M58)</f>
        <v>39.41</v>
      </c>
    </row>
    <row r="59" spans="1:14" ht="15">
      <c r="A59" s="4">
        <v>1978</v>
      </c>
      <c r="B59" s="4">
        <v>2.91</v>
      </c>
      <c r="C59" s="4">
        <v>0.27</v>
      </c>
      <c r="D59" s="4">
        <v>2.39</v>
      </c>
      <c r="E59" s="4">
        <v>3.21</v>
      </c>
      <c r="F59" s="4">
        <v>4.09</v>
      </c>
      <c r="G59" s="4">
        <v>6.34</v>
      </c>
      <c r="H59" s="4">
        <v>1.75</v>
      </c>
      <c r="I59" s="4">
        <v>5.88</v>
      </c>
      <c r="J59" s="4">
        <v>3.23</v>
      </c>
      <c r="K59" s="4">
        <v>4.37</v>
      </c>
      <c r="L59" s="4">
        <v>1.39</v>
      </c>
      <c r="M59" s="4">
        <v>4.63</v>
      </c>
      <c r="N59" s="4">
        <f>SUM(B59:M59)</f>
        <v>40.46</v>
      </c>
    </row>
    <row r="60" spans="1:14" ht="15">
      <c r="A60" s="4">
        <v>1979</v>
      </c>
      <c r="B60" s="4">
        <v>3.15</v>
      </c>
      <c r="C60" s="4">
        <v>1.98</v>
      </c>
      <c r="D60" s="4">
        <v>1.9</v>
      </c>
      <c r="E60" s="4">
        <v>4.35</v>
      </c>
      <c r="F60" s="4">
        <v>4.66</v>
      </c>
      <c r="G60" s="4">
        <v>3.15</v>
      </c>
      <c r="H60" s="4">
        <v>5.01</v>
      </c>
      <c r="I60" s="4">
        <v>6.96</v>
      </c>
      <c r="J60" s="4">
        <v>6.79</v>
      </c>
      <c r="K60" s="4">
        <v>1.86</v>
      </c>
      <c r="L60" s="4">
        <v>2.55</v>
      </c>
      <c r="M60" s="4">
        <v>1.66</v>
      </c>
      <c r="N60" s="4">
        <f>SUM(B60:M60)</f>
        <v>44.01999999999999</v>
      </c>
    </row>
    <row r="61" spans="1:14" ht="15">
      <c r="A61" s="8">
        <v>1980</v>
      </c>
      <c r="B61" s="8">
        <v>1.5</v>
      </c>
      <c r="C61" s="8">
        <v>0.75</v>
      </c>
      <c r="D61" s="8">
        <v>4.99</v>
      </c>
      <c r="E61" s="8">
        <v>2.82</v>
      </c>
      <c r="F61" s="8">
        <v>4.72</v>
      </c>
      <c r="G61" s="8">
        <v>6.22</v>
      </c>
      <c r="H61" s="8">
        <v>4.85</v>
      </c>
      <c r="I61" s="8">
        <v>9.96</v>
      </c>
      <c r="J61" s="8">
        <v>3.17</v>
      </c>
      <c r="K61" s="8">
        <v>2.81</v>
      </c>
      <c r="L61" s="8">
        <v>1.96</v>
      </c>
      <c r="M61" s="8">
        <v>1.96</v>
      </c>
      <c r="N61" s="4">
        <f t="shared" si="0"/>
        <v>45.71000000000001</v>
      </c>
    </row>
    <row r="62" spans="1:14" ht="15">
      <c r="A62" s="4">
        <v>1981</v>
      </c>
      <c r="B62" s="4">
        <v>0.51</v>
      </c>
      <c r="C62" s="4">
        <v>3.96</v>
      </c>
      <c r="D62" s="4">
        <v>1.27</v>
      </c>
      <c r="E62" s="4">
        <v>6.6</v>
      </c>
      <c r="F62" s="4">
        <v>4.76</v>
      </c>
      <c r="G62" s="4">
        <v>7.05</v>
      </c>
      <c r="H62" s="4">
        <v>6.63</v>
      </c>
      <c r="I62" s="4">
        <v>2.93</v>
      </c>
      <c r="J62" s="4">
        <v>2.59</v>
      </c>
      <c r="K62" s="4">
        <v>1.48</v>
      </c>
      <c r="L62" s="4">
        <v>1.97</v>
      </c>
      <c r="M62" s="4">
        <v>2.13</v>
      </c>
      <c r="N62" s="4">
        <f t="shared" si="0"/>
        <v>41.879999999999995</v>
      </c>
    </row>
    <row r="63" spans="1:14" ht="15">
      <c r="A63" s="4">
        <v>1982</v>
      </c>
      <c r="B63" s="4">
        <v>4.2</v>
      </c>
      <c r="C63" s="4">
        <v>1.39</v>
      </c>
      <c r="D63" s="4">
        <v>4.16</v>
      </c>
      <c r="E63" s="4">
        <v>1.42</v>
      </c>
      <c r="F63" s="4">
        <v>1.97</v>
      </c>
      <c r="G63" s="4">
        <v>3.63</v>
      </c>
      <c r="H63" s="4">
        <v>3.87</v>
      </c>
      <c r="I63" s="4">
        <v>3.88</v>
      </c>
      <c r="J63" s="4">
        <v>2.17</v>
      </c>
      <c r="K63" s="4">
        <v>0.82</v>
      </c>
      <c r="L63" s="4">
        <v>4.51</v>
      </c>
      <c r="M63" s="4">
        <v>3.54</v>
      </c>
      <c r="N63" s="4">
        <f t="shared" si="0"/>
        <v>35.559999999999995</v>
      </c>
    </row>
    <row r="64" spans="1:14" ht="15">
      <c r="A64" s="4">
        <v>1983</v>
      </c>
      <c r="B64" s="4">
        <v>1.36</v>
      </c>
      <c r="C64" s="4">
        <v>1.3</v>
      </c>
      <c r="D64" s="4">
        <v>2.4</v>
      </c>
      <c r="E64" s="4">
        <v>7</v>
      </c>
      <c r="F64" s="4">
        <v>5.39</v>
      </c>
      <c r="G64" s="4">
        <v>3.15</v>
      </c>
      <c r="H64" s="4">
        <v>4.87</v>
      </c>
      <c r="I64" s="4">
        <v>1.73</v>
      </c>
      <c r="J64" s="4">
        <v>2.88</v>
      </c>
      <c r="K64" s="4">
        <v>4.35</v>
      </c>
      <c r="L64" s="4">
        <v>3.72</v>
      </c>
      <c r="M64" s="4">
        <v>3.32</v>
      </c>
      <c r="N64" s="4">
        <f t="shared" si="0"/>
        <v>41.47</v>
      </c>
    </row>
    <row r="65" spans="1:14" ht="15">
      <c r="A65" s="4">
        <v>1984</v>
      </c>
      <c r="B65" s="4">
        <v>0.75</v>
      </c>
      <c r="C65" s="4">
        <v>1.79</v>
      </c>
      <c r="D65" s="4">
        <v>3.6</v>
      </c>
      <c r="E65" s="4">
        <v>3.72</v>
      </c>
      <c r="F65" s="4">
        <v>4.88</v>
      </c>
      <c r="G65" s="4">
        <v>0.77</v>
      </c>
      <c r="H65" s="4">
        <v>3.59</v>
      </c>
      <c r="I65" s="4">
        <v>5.39</v>
      </c>
      <c r="J65" s="4">
        <v>1.7</v>
      </c>
      <c r="K65" s="4">
        <v>2.15</v>
      </c>
      <c r="L65" s="4">
        <v>3.84</v>
      </c>
      <c r="M65" s="4">
        <v>2.75</v>
      </c>
      <c r="N65" s="4">
        <f t="shared" si="0"/>
        <v>34.93</v>
      </c>
    </row>
    <row r="66" spans="1:14" ht="15">
      <c r="A66" s="4">
        <v>1985</v>
      </c>
      <c r="B66" s="4">
        <v>0.75</v>
      </c>
      <c r="C66" s="4">
        <v>1.75</v>
      </c>
      <c r="D66" s="4">
        <v>3.22</v>
      </c>
      <c r="E66" s="4">
        <v>0.94</v>
      </c>
      <c r="F66" s="4">
        <v>4.35</v>
      </c>
      <c r="G66" s="4">
        <v>3.25</v>
      </c>
      <c r="H66" s="4">
        <v>3.88</v>
      </c>
      <c r="I66" s="4">
        <v>2.05</v>
      </c>
      <c r="J66" s="4">
        <v>0.73</v>
      </c>
      <c r="K66" s="4">
        <v>2.12</v>
      </c>
      <c r="L66" s="4">
        <v>11.15</v>
      </c>
      <c r="M66" s="4">
        <v>1.71</v>
      </c>
      <c r="N66" s="4">
        <f t="shared" si="0"/>
        <v>35.900000000000006</v>
      </c>
    </row>
    <row r="67" spans="1:14" ht="15">
      <c r="A67" s="4">
        <v>1986</v>
      </c>
      <c r="B67" s="4">
        <v>1.64</v>
      </c>
      <c r="C67" s="4">
        <v>2.8</v>
      </c>
      <c r="D67" s="4">
        <v>2.08</v>
      </c>
      <c r="E67" s="4">
        <v>1.24</v>
      </c>
      <c r="F67" s="4">
        <v>3.2</v>
      </c>
      <c r="G67" s="4">
        <v>6.76</v>
      </c>
      <c r="H67" s="4">
        <v>3.89</v>
      </c>
      <c r="I67" s="4">
        <v>1.55</v>
      </c>
      <c r="J67" s="4">
        <v>5.2</v>
      </c>
      <c r="K67" s="4">
        <v>3.82</v>
      </c>
      <c r="L67" s="4">
        <v>2.65</v>
      </c>
      <c r="M67" s="4">
        <v>3.2</v>
      </c>
      <c r="N67" s="4">
        <f t="shared" si="0"/>
        <v>38.03</v>
      </c>
    </row>
    <row r="68" spans="1:14" ht="15">
      <c r="A68" s="4">
        <v>1987</v>
      </c>
      <c r="B68" s="4">
        <v>1.82</v>
      </c>
      <c r="C68" s="4">
        <v>0.68</v>
      </c>
      <c r="D68" s="4">
        <v>1.5</v>
      </c>
      <c r="E68" s="4">
        <v>2.27</v>
      </c>
      <c r="F68" s="4">
        <v>4.83</v>
      </c>
      <c r="G68" s="4">
        <v>5.46</v>
      </c>
      <c r="H68" s="4">
        <v>3.06</v>
      </c>
      <c r="I68" s="4">
        <v>4.94</v>
      </c>
      <c r="J68" s="4">
        <v>2.57</v>
      </c>
      <c r="K68" s="4">
        <v>1.86</v>
      </c>
      <c r="L68" s="4">
        <v>1.44</v>
      </c>
      <c r="M68" s="4">
        <v>2.24</v>
      </c>
      <c r="N68" s="4">
        <f t="shared" si="0"/>
        <v>32.67</v>
      </c>
    </row>
    <row r="69" spans="1:14" ht="15">
      <c r="A69" s="4">
        <v>1988</v>
      </c>
      <c r="B69" s="4">
        <v>1.28</v>
      </c>
      <c r="C69" s="4">
        <v>4.26</v>
      </c>
      <c r="D69" s="4">
        <v>1.94</v>
      </c>
      <c r="E69" s="4">
        <v>1.92</v>
      </c>
      <c r="F69" s="4">
        <v>2.01</v>
      </c>
      <c r="G69" s="4">
        <v>0.83</v>
      </c>
      <c r="H69" s="4">
        <v>6.18</v>
      </c>
      <c r="I69" s="4">
        <v>2.93</v>
      </c>
      <c r="J69" s="4">
        <v>3.58</v>
      </c>
      <c r="K69" s="4">
        <v>1.52</v>
      </c>
      <c r="L69" s="4">
        <v>5.07</v>
      </c>
      <c r="M69" s="4">
        <v>2.09</v>
      </c>
      <c r="N69" s="4">
        <f t="shared" si="0"/>
        <v>33.61</v>
      </c>
    </row>
    <row r="70" spans="1:14" ht="15">
      <c r="A70" s="4">
        <v>1989</v>
      </c>
      <c r="B70" s="4">
        <v>2.3</v>
      </c>
      <c r="C70" s="4">
        <v>2.45</v>
      </c>
      <c r="D70" s="4">
        <v>4.04</v>
      </c>
      <c r="E70" s="4">
        <v>2.78</v>
      </c>
      <c r="F70" s="4">
        <v>5.77</v>
      </c>
      <c r="G70" s="4">
        <v>6.83</v>
      </c>
      <c r="H70" s="4">
        <v>2.65</v>
      </c>
      <c r="I70" s="4">
        <v>2.04</v>
      </c>
      <c r="J70" s="4">
        <v>3.13</v>
      </c>
      <c r="K70" s="4">
        <v>2.23</v>
      </c>
      <c r="L70" s="4">
        <v>2.59</v>
      </c>
      <c r="M70" s="4">
        <v>1.58</v>
      </c>
      <c r="N70" s="4">
        <f t="shared" si="0"/>
        <v>38.389999999999986</v>
      </c>
    </row>
    <row r="71" spans="1:14" ht="15">
      <c r="A71" s="4">
        <v>1990</v>
      </c>
      <c r="B71" s="4">
        <v>2.18</v>
      </c>
      <c r="C71" s="4">
        <v>4.01</v>
      </c>
      <c r="D71" s="4">
        <v>1.12</v>
      </c>
      <c r="E71" s="4">
        <v>3.75</v>
      </c>
      <c r="F71" s="4">
        <v>7.83</v>
      </c>
      <c r="G71" s="4">
        <v>5.9</v>
      </c>
      <c r="H71" s="4">
        <v>6.54</v>
      </c>
      <c r="I71" s="4">
        <v>2.45</v>
      </c>
      <c r="J71" s="4">
        <v>4.32</v>
      </c>
      <c r="K71" s="4">
        <v>4.15</v>
      </c>
      <c r="L71" s="4">
        <v>2.17</v>
      </c>
      <c r="M71" s="4">
        <v>8.27</v>
      </c>
      <c r="N71" s="4">
        <f t="shared" si="0"/>
        <v>52.69</v>
      </c>
    </row>
    <row r="72" spans="1:14" ht="15">
      <c r="A72" s="4">
        <v>1991</v>
      </c>
      <c r="B72" s="4">
        <v>2.19</v>
      </c>
      <c r="C72" s="4">
        <v>1.9</v>
      </c>
      <c r="D72" s="4">
        <v>2.54</v>
      </c>
      <c r="E72" s="4">
        <v>3.92</v>
      </c>
      <c r="F72" s="4">
        <v>1.56</v>
      </c>
      <c r="G72" s="4">
        <v>1.38</v>
      </c>
      <c r="H72" s="4">
        <v>2.61</v>
      </c>
      <c r="I72" s="4">
        <v>1.25</v>
      </c>
      <c r="J72" s="4">
        <v>2.78</v>
      </c>
      <c r="K72" s="4">
        <v>1.02</v>
      </c>
      <c r="L72" s="4">
        <v>1.83</v>
      </c>
      <c r="M72" s="4">
        <v>3.21</v>
      </c>
      <c r="N72" s="4">
        <f t="shared" si="0"/>
        <v>26.190000000000005</v>
      </c>
    </row>
    <row r="73" spans="1:14" ht="15">
      <c r="A73" s="4">
        <v>1992</v>
      </c>
      <c r="B73" s="4">
        <v>1.35</v>
      </c>
      <c r="C73" s="4">
        <v>1.04</v>
      </c>
      <c r="D73" s="4">
        <v>3.54</v>
      </c>
      <c r="E73" s="4">
        <v>2.46</v>
      </c>
      <c r="F73" s="4">
        <v>2.69</v>
      </c>
      <c r="G73" s="4">
        <v>1.88</v>
      </c>
      <c r="H73" s="4">
        <v>10.3</v>
      </c>
      <c r="I73" s="4">
        <v>3.8</v>
      </c>
      <c r="J73" s="4">
        <v>2.48</v>
      </c>
      <c r="K73" s="4">
        <v>1.19</v>
      </c>
      <c r="L73" s="4">
        <v>3.53</v>
      </c>
      <c r="M73" s="4">
        <v>1.03</v>
      </c>
      <c r="N73" s="4">
        <f t="shared" si="0"/>
        <v>35.290000000000006</v>
      </c>
    </row>
    <row r="74" spans="1:14" ht="15">
      <c r="A74" s="4">
        <v>1993</v>
      </c>
      <c r="B74" s="4">
        <v>2.49</v>
      </c>
      <c r="C74" s="4">
        <v>1.83</v>
      </c>
      <c r="D74" s="4">
        <v>3.63</v>
      </c>
      <c r="E74" s="4">
        <v>3.45</v>
      </c>
      <c r="F74" s="4">
        <v>3.46</v>
      </c>
      <c r="G74" s="4">
        <v>5.39</v>
      </c>
      <c r="H74" s="4">
        <v>3.58</v>
      </c>
      <c r="I74" s="4">
        <v>0.4</v>
      </c>
      <c r="J74" s="4">
        <v>2.22</v>
      </c>
      <c r="K74" s="4">
        <v>2.36</v>
      </c>
      <c r="L74" s="4">
        <v>4.65</v>
      </c>
      <c r="M74" s="4">
        <v>2.59</v>
      </c>
      <c r="N74" s="4">
        <f t="shared" si="0"/>
        <v>36.05</v>
      </c>
    </row>
    <row r="75" spans="1:14" ht="15">
      <c r="A75" s="4">
        <v>1994</v>
      </c>
      <c r="B75" s="4">
        <v>2.82</v>
      </c>
      <c r="C75" s="4">
        <v>1.53</v>
      </c>
      <c r="D75" s="4">
        <v>3.33</v>
      </c>
      <c r="E75" s="4">
        <v>4.96</v>
      </c>
      <c r="F75" s="4">
        <v>1.73</v>
      </c>
      <c r="G75" s="4">
        <v>4.36</v>
      </c>
      <c r="H75" s="4">
        <v>2.07</v>
      </c>
      <c r="I75" s="4">
        <v>5.97</v>
      </c>
      <c r="J75" s="4">
        <v>1.25</v>
      </c>
      <c r="K75" s="4">
        <v>0.66</v>
      </c>
      <c r="L75" s="10">
        <v>3.4</v>
      </c>
      <c r="M75" s="4">
        <v>2.3</v>
      </c>
      <c r="N75" s="4">
        <f t="shared" si="0"/>
        <v>34.379999999999995</v>
      </c>
    </row>
    <row r="76" spans="1:14" ht="15">
      <c r="A76" s="4">
        <v>1995</v>
      </c>
      <c r="B76" s="4">
        <v>4.23</v>
      </c>
      <c r="C76" s="4">
        <v>1.37</v>
      </c>
      <c r="D76" s="4">
        <v>1.42</v>
      </c>
      <c r="E76" s="4">
        <v>2.95</v>
      </c>
      <c r="F76" s="4">
        <v>6.09</v>
      </c>
      <c r="G76" s="10">
        <v>4</v>
      </c>
      <c r="H76" s="4">
        <v>2.23</v>
      </c>
      <c r="I76" s="4">
        <v>3.43</v>
      </c>
      <c r="J76" s="4">
        <v>0.87</v>
      </c>
      <c r="K76" s="4">
        <v>5.19</v>
      </c>
      <c r="L76" s="4">
        <v>1.84</v>
      </c>
      <c r="M76" s="4">
        <v>1.48</v>
      </c>
      <c r="N76" s="4">
        <f aca="true" t="shared" si="1" ref="N76:N91">SUM(B76:M76)</f>
        <v>35.1</v>
      </c>
    </row>
    <row r="77" spans="1:14" ht="15">
      <c r="A77" s="4">
        <v>1996</v>
      </c>
      <c r="B77" s="4">
        <v>3.01</v>
      </c>
      <c r="C77" s="4">
        <v>2.12</v>
      </c>
      <c r="D77" s="4">
        <v>2.64</v>
      </c>
      <c r="E77" s="4">
        <v>5.32</v>
      </c>
      <c r="F77" s="4">
        <v>4.23</v>
      </c>
      <c r="G77" s="4">
        <v>5.54</v>
      </c>
      <c r="H77" s="10">
        <v>4.6</v>
      </c>
      <c r="I77" s="4">
        <v>1.86</v>
      </c>
      <c r="J77" s="4">
        <v>5.72</v>
      </c>
      <c r="K77" s="4">
        <v>2.72</v>
      </c>
      <c r="L77" s="4">
        <v>3.56</v>
      </c>
      <c r="M77" s="4">
        <v>3.35</v>
      </c>
      <c r="N77" s="4">
        <v>44.67</v>
      </c>
    </row>
    <row r="78" spans="1:14" ht="15">
      <c r="A78" s="4">
        <v>1997</v>
      </c>
      <c r="B78" s="4">
        <v>1.86</v>
      </c>
      <c r="C78" s="4">
        <v>1.38</v>
      </c>
      <c r="D78" s="4">
        <v>3.89</v>
      </c>
      <c r="E78" s="10">
        <v>1.7</v>
      </c>
      <c r="F78" s="4">
        <v>5.13</v>
      </c>
      <c r="G78" s="4">
        <v>5.04</v>
      </c>
      <c r="H78" s="4">
        <v>2.15</v>
      </c>
      <c r="I78" s="4">
        <v>4.37</v>
      </c>
      <c r="J78" s="4">
        <v>1.12</v>
      </c>
      <c r="K78" s="4">
        <v>1.13</v>
      </c>
      <c r="L78" s="4">
        <v>2.95</v>
      </c>
      <c r="M78" s="4">
        <v>1.96</v>
      </c>
      <c r="N78" s="4">
        <v>32.68</v>
      </c>
    </row>
    <row r="79" spans="1:14" ht="15">
      <c r="A79" s="4">
        <v>1998</v>
      </c>
      <c r="B79" s="4">
        <v>3.22</v>
      </c>
      <c r="C79" s="4">
        <v>2.12</v>
      </c>
      <c r="D79" s="10">
        <v>2.9</v>
      </c>
      <c r="E79" s="4">
        <v>5.11</v>
      </c>
      <c r="F79" s="4">
        <v>4.06</v>
      </c>
      <c r="G79" s="4">
        <v>6.59</v>
      </c>
      <c r="H79" s="4">
        <v>1.09</v>
      </c>
      <c r="I79" s="4">
        <v>3.75</v>
      </c>
      <c r="J79" s="4">
        <v>1.16</v>
      </c>
      <c r="K79" s="4">
        <v>3.96</v>
      </c>
      <c r="L79" s="4">
        <v>1.84</v>
      </c>
      <c r="M79" s="4">
        <v>3.33</v>
      </c>
      <c r="N79" s="4">
        <f t="shared" si="1"/>
        <v>39.13</v>
      </c>
    </row>
    <row r="80" spans="1:14" ht="15">
      <c r="A80" s="4">
        <v>1999</v>
      </c>
      <c r="B80" s="10">
        <v>4</v>
      </c>
      <c r="C80" s="10">
        <v>2.56</v>
      </c>
      <c r="D80" s="10">
        <v>1.75</v>
      </c>
      <c r="E80" s="10">
        <v>3.26</v>
      </c>
      <c r="F80" s="10">
        <v>2.25</v>
      </c>
      <c r="G80" s="10">
        <v>0.81</v>
      </c>
      <c r="H80" s="10">
        <v>7.03</v>
      </c>
      <c r="I80" s="10">
        <v>3.84</v>
      </c>
      <c r="J80" s="10">
        <v>1.25</v>
      </c>
      <c r="K80" s="10">
        <v>1.49</v>
      </c>
      <c r="L80" s="10">
        <v>3.53</v>
      </c>
      <c r="M80" s="10">
        <v>1.93</v>
      </c>
      <c r="N80" s="4">
        <f t="shared" si="1"/>
        <v>33.7</v>
      </c>
    </row>
    <row r="81" spans="1:14" ht="15">
      <c r="A81" s="4">
        <v>2000</v>
      </c>
      <c r="B81" s="10">
        <v>2.86</v>
      </c>
      <c r="C81" s="10">
        <v>2.29</v>
      </c>
      <c r="D81" s="10">
        <v>2.58</v>
      </c>
      <c r="E81" s="10">
        <v>4.25</v>
      </c>
      <c r="F81" s="10">
        <v>5.07</v>
      </c>
      <c r="G81" s="10">
        <v>3.43</v>
      </c>
      <c r="H81" s="10">
        <v>4.69</v>
      </c>
      <c r="I81" s="10">
        <v>5.11</v>
      </c>
      <c r="J81" s="10">
        <v>3.61</v>
      </c>
      <c r="K81" s="10">
        <v>2.46</v>
      </c>
      <c r="L81" s="10">
        <v>1.41</v>
      </c>
      <c r="M81" s="10">
        <v>3.21</v>
      </c>
      <c r="N81" s="4">
        <f t="shared" si="1"/>
        <v>40.97</v>
      </c>
    </row>
    <row r="82" spans="1:14" ht="15">
      <c r="A82" s="4">
        <v>2001</v>
      </c>
      <c r="B82" s="10">
        <v>1.19</v>
      </c>
      <c r="C82" s="10">
        <v>1.18</v>
      </c>
      <c r="D82" s="10">
        <v>1.91</v>
      </c>
      <c r="E82" s="10">
        <v>3.41</v>
      </c>
      <c r="F82" s="10">
        <v>3.76</v>
      </c>
      <c r="G82" s="10">
        <v>2.31</v>
      </c>
      <c r="H82" s="10">
        <v>5.65</v>
      </c>
      <c r="I82" s="10">
        <v>2.06</v>
      </c>
      <c r="J82" s="10">
        <v>1.22</v>
      </c>
      <c r="K82" s="10">
        <v>3.98</v>
      </c>
      <c r="L82" s="10">
        <v>3.02</v>
      </c>
      <c r="M82" s="10">
        <v>2.58</v>
      </c>
      <c r="N82" s="4">
        <f t="shared" si="1"/>
        <v>32.269999999999996</v>
      </c>
    </row>
    <row r="83" spans="1:14" ht="15">
      <c r="A83" s="4">
        <v>2002</v>
      </c>
      <c r="B83" s="10">
        <v>1.5</v>
      </c>
      <c r="C83" s="10">
        <v>1.2</v>
      </c>
      <c r="D83" s="10">
        <v>3.19</v>
      </c>
      <c r="E83" s="10">
        <v>5.74</v>
      </c>
      <c r="F83" s="10">
        <v>4.22</v>
      </c>
      <c r="G83" s="10">
        <v>2.46</v>
      </c>
      <c r="H83" s="14">
        <v>2.5</v>
      </c>
      <c r="I83" s="10">
        <v>3.09</v>
      </c>
      <c r="J83" s="10">
        <v>3.47</v>
      </c>
      <c r="K83" s="10">
        <v>2.8</v>
      </c>
      <c r="L83" s="10">
        <v>3</v>
      </c>
      <c r="M83" s="10">
        <v>2.29</v>
      </c>
      <c r="N83" s="4">
        <f t="shared" si="1"/>
        <v>35.46</v>
      </c>
    </row>
    <row r="84" spans="1:14" ht="15">
      <c r="A84" s="4">
        <v>2003</v>
      </c>
      <c r="B84" s="10">
        <v>1.5</v>
      </c>
      <c r="C84" s="10">
        <v>2</v>
      </c>
      <c r="D84" s="4">
        <v>2.31</v>
      </c>
      <c r="E84" s="4">
        <v>2.21</v>
      </c>
      <c r="F84" s="4">
        <v>6.75</v>
      </c>
      <c r="G84" s="4">
        <v>2.22</v>
      </c>
      <c r="H84" s="4">
        <v>5.28</v>
      </c>
      <c r="I84" s="4">
        <v>7.47</v>
      </c>
      <c r="J84" s="4">
        <v>6.88</v>
      </c>
      <c r="K84" s="4">
        <v>2.47</v>
      </c>
      <c r="L84" s="4">
        <v>2.35</v>
      </c>
      <c r="M84" s="4">
        <v>2.43</v>
      </c>
      <c r="N84" s="4">
        <f t="shared" si="1"/>
        <v>43.87</v>
      </c>
    </row>
    <row r="85" spans="1:14" ht="15">
      <c r="A85" s="4">
        <v>2004</v>
      </c>
      <c r="B85" s="10">
        <v>4.09</v>
      </c>
      <c r="C85" s="10">
        <v>2.2</v>
      </c>
      <c r="D85" s="4">
        <v>3.39</v>
      </c>
      <c r="E85" s="4">
        <v>4.33</v>
      </c>
      <c r="F85" s="4">
        <v>7.98</v>
      </c>
      <c r="G85" s="4">
        <v>5.84</v>
      </c>
      <c r="H85" s="4">
        <v>6.94</v>
      </c>
      <c r="I85" s="10">
        <v>8.5</v>
      </c>
      <c r="J85" s="4">
        <v>5.12</v>
      </c>
      <c r="K85" s="10">
        <v>2.8</v>
      </c>
      <c r="L85" s="4">
        <v>3.14</v>
      </c>
      <c r="M85" s="4">
        <v>3.05</v>
      </c>
      <c r="N85" s="4">
        <f t="shared" si="1"/>
        <v>57.379999999999995</v>
      </c>
    </row>
    <row r="86" spans="1:14" ht="15">
      <c r="A86" s="4">
        <v>2005</v>
      </c>
      <c r="B86" s="10">
        <v>7.42</v>
      </c>
      <c r="C86" s="10">
        <v>1.72</v>
      </c>
      <c r="D86" s="4">
        <v>1.52</v>
      </c>
      <c r="E86" s="4">
        <v>4.48</v>
      </c>
      <c r="F86" s="4">
        <v>3.16</v>
      </c>
      <c r="G86" s="4">
        <v>1.71</v>
      </c>
      <c r="H86" s="4">
        <v>3.91</v>
      </c>
      <c r="I86" s="10">
        <v>7.21</v>
      </c>
      <c r="J86" s="10">
        <v>4.2</v>
      </c>
      <c r="K86" s="10">
        <v>3</v>
      </c>
      <c r="L86" s="4">
        <v>3.28</v>
      </c>
      <c r="M86" s="4">
        <v>1.26</v>
      </c>
      <c r="N86" s="4">
        <f t="shared" si="1"/>
        <v>42.870000000000005</v>
      </c>
    </row>
    <row r="87" spans="1:14" ht="15">
      <c r="A87" s="4">
        <v>2006</v>
      </c>
      <c r="B87" s="10">
        <v>3.49</v>
      </c>
      <c r="C87" s="10">
        <v>1.51</v>
      </c>
      <c r="D87" s="4">
        <v>2.34</v>
      </c>
      <c r="E87" s="4">
        <v>2.77</v>
      </c>
      <c r="F87" s="4">
        <v>4.41</v>
      </c>
      <c r="G87" s="10">
        <v>5</v>
      </c>
      <c r="H87" s="4">
        <v>6.71</v>
      </c>
      <c r="I87" s="10">
        <v>1.62</v>
      </c>
      <c r="J87" s="10">
        <v>6.29</v>
      </c>
      <c r="K87" s="10">
        <v>5.04</v>
      </c>
      <c r="L87" s="4">
        <v>2.02</v>
      </c>
      <c r="M87" s="4">
        <v>2.17</v>
      </c>
      <c r="N87" s="4">
        <f t="shared" si="1"/>
        <v>43.370000000000005</v>
      </c>
    </row>
    <row r="88" spans="1:14" ht="15">
      <c r="A88" s="4">
        <v>2007</v>
      </c>
      <c r="B88" s="10">
        <v>3.82</v>
      </c>
      <c r="C88" s="10">
        <v>1.48</v>
      </c>
      <c r="D88" s="4">
        <v>5.79</v>
      </c>
      <c r="E88" s="4">
        <v>2.69</v>
      </c>
      <c r="F88" s="4">
        <v>2.13</v>
      </c>
      <c r="G88" s="10">
        <v>4.16</v>
      </c>
      <c r="H88" s="10">
        <v>4.11</v>
      </c>
      <c r="I88" s="10">
        <v>5.29</v>
      </c>
      <c r="J88" s="10">
        <v>1.78</v>
      </c>
      <c r="K88" s="10">
        <v>3.55</v>
      </c>
      <c r="L88" s="4">
        <v>2.58</v>
      </c>
      <c r="M88" s="4">
        <v>4.32</v>
      </c>
      <c r="N88" s="4">
        <f t="shared" si="1"/>
        <v>41.699999999999996</v>
      </c>
    </row>
    <row r="89" spans="1:14" ht="15">
      <c r="A89" s="4">
        <v>2008</v>
      </c>
      <c r="B89" s="10">
        <v>1.44</v>
      </c>
      <c r="C89" s="10">
        <v>4.52</v>
      </c>
      <c r="D89" s="10">
        <v>6.3</v>
      </c>
      <c r="E89" s="4">
        <v>2.59</v>
      </c>
      <c r="F89" s="4">
        <v>4.07</v>
      </c>
      <c r="G89" s="10">
        <v>5.33</v>
      </c>
      <c r="H89" s="10">
        <v>3.99</v>
      </c>
      <c r="I89" s="10">
        <v>1.78</v>
      </c>
      <c r="J89" s="10">
        <v>3.09</v>
      </c>
      <c r="K89" s="10">
        <v>1.94</v>
      </c>
      <c r="L89" s="4">
        <v>2.35</v>
      </c>
      <c r="M89" s="4">
        <v>3.97</v>
      </c>
      <c r="N89" s="4">
        <f t="shared" si="1"/>
        <v>41.37</v>
      </c>
    </row>
    <row r="90" spans="1:14" ht="15">
      <c r="A90" s="4">
        <v>2009</v>
      </c>
      <c r="B90" s="10">
        <v>2.26</v>
      </c>
      <c r="C90" s="10">
        <v>1.51</v>
      </c>
      <c r="D90" s="10">
        <v>1.46</v>
      </c>
      <c r="E90" s="4">
        <v>3.95</v>
      </c>
      <c r="F90" s="4">
        <v>2.47</v>
      </c>
      <c r="G90" s="10">
        <v>2.83</v>
      </c>
      <c r="H90" s="10">
        <v>2.79</v>
      </c>
      <c r="I90" s="10">
        <v>4.33</v>
      </c>
      <c r="J90" s="10">
        <v>4.43</v>
      </c>
      <c r="K90" s="10">
        <v>3.61</v>
      </c>
      <c r="L90" s="4">
        <v>0.94</v>
      </c>
      <c r="M90" s="4">
        <v>2.57</v>
      </c>
      <c r="N90" s="4">
        <f t="shared" si="1"/>
        <v>33.15</v>
      </c>
    </row>
    <row r="91" spans="1:14" ht="15">
      <c r="A91" s="4">
        <v>2010</v>
      </c>
      <c r="B91" s="10">
        <v>1.99</v>
      </c>
      <c r="C91" s="10">
        <v>1.45</v>
      </c>
      <c r="D91" s="10">
        <v>2.42</v>
      </c>
      <c r="E91" s="4">
        <v>2.37</v>
      </c>
      <c r="F91" s="4">
        <v>3.74</v>
      </c>
      <c r="G91" s="10">
        <v>9.06</v>
      </c>
      <c r="H91" s="10">
        <v>2.85</v>
      </c>
      <c r="I91" s="10">
        <v>2.68</v>
      </c>
      <c r="J91" s="10">
        <v>2.33</v>
      </c>
      <c r="K91" s="10">
        <v>2.37</v>
      </c>
      <c r="L91" s="4">
        <v>5.73</v>
      </c>
      <c r="M91" s="4">
        <v>1.14</v>
      </c>
      <c r="N91" s="4">
        <f t="shared" si="1"/>
        <v>38.13</v>
      </c>
    </row>
    <row r="92" spans="1:14" ht="15">
      <c r="A92" s="4">
        <v>2011</v>
      </c>
      <c r="B92" s="10">
        <v>1.37</v>
      </c>
      <c r="C92" s="10">
        <v>3.67</v>
      </c>
      <c r="D92" s="10">
        <v>4.5</v>
      </c>
      <c r="E92" s="4">
        <v>6.48</v>
      </c>
      <c r="F92" s="4"/>
      <c r="G92" s="10"/>
      <c r="H92" s="10"/>
      <c r="I92" s="10"/>
      <c r="J92" s="10"/>
      <c r="K92" s="10"/>
      <c r="L92" s="4"/>
      <c r="M92" s="4"/>
      <c r="N92" s="4"/>
    </row>
    <row r="93" spans="1:14" ht="15">
      <c r="A93" s="4"/>
      <c r="B93" s="10"/>
      <c r="C93" s="10"/>
      <c r="D93" s="10"/>
      <c r="E93" s="4"/>
      <c r="F93" s="4"/>
      <c r="G93" s="10"/>
      <c r="H93" s="10"/>
      <c r="I93" s="10"/>
      <c r="J93" s="10"/>
      <c r="K93" s="10"/>
      <c r="L93" s="4"/>
      <c r="M93" s="4"/>
      <c r="N93" s="4"/>
    </row>
    <row r="94" spans="1:14" ht="15">
      <c r="A94" s="4"/>
      <c r="B94" s="10"/>
      <c r="C94" s="10"/>
      <c r="D94" s="4"/>
      <c r="E94" s="4"/>
      <c r="F94" s="10" t="s">
        <v>19</v>
      </c>
      <c r="G94" s="4"/>
      <c r="H94" s="4"/>
      <c r="I94" s="4"/>
      <c r="J94" s="10"/>
      <c r="K94" s="4"/>
      <c r="L94" s="4"/>
      <c r="M94" s="4"/>
      <c r="N94" s="4"/>
    </row>
    <row r="95" spans="1:14" ht="15.75">
      <c r="A95" s="26" t="s">
        <v>24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"/>
      <c r="N95" s="3"/>
    </row>
    <row r="96" spans="1:14" ht="15.75">
      <c r="A96" s="26" t="s">
        <v>21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3"/>
      <c r="N96" s="3"/>
    </row>
    <row r="97" spans="1:14" ht="15.75">
      <c r="A97" s="26" t="s">
        <v>25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"/>
      <c r="N97" s="3"/>
    </row>
    <row r="98" spans="1:15" ht="15.75">
      <c r="A98" s="26" t="s">
        <v>26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5" t="s">
        <v>19</v>
      </c>
      <c r="N98" s="3"/>
      <c r="O98" t="s">
        <v>32</v>
      </c>
    </row>
    <row r="99" spans="1:14" ht="15.75">
      <c r="A99" s="26" t="s">
        <v>29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3"/>
      <c r="N99" s="3"/>
    </row>
    <row r="100" spans="1:14" ht="15" customHeight="1">
      <c r="A100" s="26" t="s">
        <v>23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3"/>
      <c r="N100" s="3"/>
    </row>
    <row r="101" spans="1:14" ht="15.75">
      <c r="A101" s="11" t="s">
        <v>17</v>
      </c>
      <c r="B101" s="7">
        <f>MAX(B9:B92)</f>
        <v>9.91</v>
      </c>
      <c r="C101" s="7">
        <f aca="true" t="shared" si="2" ref="C101:N101">MAX(C9:C92)</f>
        <v>5.48</v>
      </c>
      <c r="D101" s="7">
        <f t="shared" si="2"/>
        <v>8.17</v>
      </c>
      <c r="E101" s="7">
        <f t="shared" si="2"/>
        <v>7</v>
      </c>
      <c r="F101" s="7">
        <f t="shared" si="2"/>
        <v>7.98</v>
      </c>
      <c r="G101" s="7">
        <f t="shared" si="2"/>
        <v>10.5</v>
      </c>
      <c r="H101" s="7">
        <f t="shared" si="2"/>
        <v>11.56</v>
      </c>
      <c r="I101" s="7">
        <f t="shared" si="2"/>
        <v>9.96</v>
      </c>
      <c r="J101" s="7">
        <f t="shared" si="2"/>
        <v>9.68</v>
      </c>
      <c r="K101" s="7">
        <f t="shared" si="2"/>
        <v>5.77</v>
      </c>
      <c r="L101" s="7">
        <f t="shared" si="2"/>
        <v>11.15</v>
      </c>
      <c r="M101" s="7">
        <f t="shared" si="2"/>
        <v>8.27</v>
      </c>
      <c r="N101" s="7">
        <f t="shared" si="2"/>
        <v>57.379999999999995</v>
      </c>
    </row>
    <row r="102" spans="1:14" ht="15.75" customHeight="1" hidden="1">
      <c r="A102" s="11"/>
      <c r="B102" s="4">
        <f>MATCH(B101,JAN,0)</f>
        <v>9</v>
      </c>
      <c r="C102" s="4">
        <f>MATCH(C101,FEB,0)</f>
        <v>28</v>
      </c>
      <c r="D102" s="4">
        <f>MATCH(D101,MAR,0)</f>
        <v>36</v>
      </c>
      <c r="E102" s="4">
        <f>MATCH(E101,APR,0)</f>
        <v>64</v>
      </c>
      <c r="F102" s="4">
        <f>MATCH(F101,MAY,0)</f>
        <v>85</v>
      </c>
      <c r="G102" s="4">
        <f>MATCH(G101,JUN,0)</f>
        <v>29</v>
      </c>
      <c r="H102" s="4">
        <f>MATCH(H101,JUL,0)</f>
        <v>41</v>
      </c>
      <c r="I102" s="4">
        <f>MATCH(I101,AUG,0)</f>
        <v>61</v>
      </c>
      <c r="J102" s="4">
        <f>MATCH(J101,SEP,0)</f>
        <v>17</v>
      </c>
      <c r="K102" s="4">
        <f>MATCH(K101,OCT,0)</f>
        <v>26</v>
      </c>
      <c r="L102" s="4">
        <f>MATCH(L101,NOV,0)</f>
        <v>66</v>
      </c>
      <c r="M102" s="4">
        <f>MATCH(M101,DEC,0)</f>
        <v>71</v>
      </c>
      <c r="N102" s="4">
        <f>MATCH(N101,TOTAL,0)</f>
        <v>85</v>
      </c>
    </row>
    <row r="103" spans="1:14" ht="15" customHeight="1">
      <c r="A103" s="11"/>
      <c r="B103" s="4">
        <f aca="true" t="shared" si="3" ref="B103:N103">INDEX(YEAR,B102)</f>
        <v>1937</v>
      </c>
      <c r="C103" s="4">
        <f t="shared" si="3"/>
        <v>1956</v>
      </c>
      <c r="D103" s="4">
        <f t="shared" si="3"/>
        <v>1964</v>
      </c>
      <c r="E103" s="4">
        <f t="shared" si="3"/>
        <v>1983</v>
      </c>
      <c r="F103" s="4">
        <f t="shared" si="3"/>
        <v>2004</v>
      </c>
      <c r="G103" s="4">
        <f t="shared" si="3"/>
        <v>1957</v>
      </c>
      <c r="H103" s="4">
        <f t="shared" si="3"/>
        <v>1969</v>
      </c>
      <c r="I103" s="4">
        <f t="shared" si="3"/>
        <v>1980</v>
      </c>
      <c r="J103" s="4">
        <f t="shared" si="3"/>
        <v>1945</v>
      </c>
      <c r="K103" s="4">
        <f t="shared" si="3"/>
        <v>1954</v>
      </c>
      <c r="L103" s="4">
        <f t="shared" si="3"/>
        <v>1985</v>
      </c>
      <c r="M103" s="4">
        <f t="shared" si="3"/>
        <v>1990</v>
      </c>
      <c r="N103" s="4">
        <f t="shared" si="3"/>
        <v>2004</v>
      </c>
    </row>
    <row r="104" spans="1:14" ht="15.75">
      <c r="A104" s="1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6.5" customHeight="1">
      <c r="A105" s="11" t="s">
        <v>18</v>
      </c>
      <c r="B105" s="7">
        <f>MIN(B9:B92)</f>
        <v>0.51</v>
      </c>
      <c r="C105" s="7">
        <f aca="true" t="shared" si="4" ref="C105:N105">MIN(C9:C92)</f>
        <v>0.27</v>
      </c>
      <c r="D105" s="7">
        <f t="shared" si="4"/>
        <v>0.74</v>
      </c>
      <c r="E105" s="7">
        <f t="shared" si="4"/>
        <v>0.76</v>
      </c>
      <c r="F105" s="7">
        <f t="shared" si="4"/>
        <v>1.21</v>
      </c>
      <c r="G105" s="7">
        <f t="shared" si="4"/>
        <v>0.74</v>
      </c>
      <c r="H105" s="7">
        <f t="shared" si="4"/>
        <v>1.09</v>
      </c>
      <c r="I105" s="7">
        <f t="shared" si="4"/>
        <v>0.4</v>
      </c>
      <c r="J105" s="7">
        <f t="shared" si="4"/>
        <v>0.17</v>
      </c>
      <c r="K105" s="7">
        <f t="shared" si="4"/>
        <v>0.35</v>
      </c>
      <c r="L105" s="7">
        <f t="shared" si="4"/>
        <v>0.49</v>
      </c>
      <c r="M105" s="7">
        <f t="shared" si="4"/>
        <v>0.28</v>
      </c>
      <c r="N105" s="7">
        <f t="shared" si="4"/>
        <v>26.190000000000005</v>
      </c>
    </row>
    <row r="106" spans="1:14" ht="15" customHeight="1" hidden="1">
      <c r="A106" s="4"/>
      <c r="B106" s="4">
        <f>MATCH(B105,JAN,0)</f>
        <v>62</v>
      </c>
      <c r="C106" s="4">
        <f>MATCH(C105,FEB,0)</f>
        <v>59</v>
      </c>
      <c r="D106" s="4">
        <f>MATCH(D105,MAR,0)</f>
        <v>19</v>
      </c>
      <c r="E106" s="4">
        <f>MATCH(E105,APR,0)</f>
        <v>43</v>
      </c>
      <c r="F106" s="4">
        <f>MATCH(F105,MAY,0)</f>
        <v>58</v>
      </c>
      <c r="G106" s="4">
        <f>MATCH(G105,JUN,0)</f>
        <v>39</v>
      </c>
      <c r="H106" s="4">
        <f>MATCH(H105,JUL,0)</f>
        <v>79</v>
      </c>
      <c r="I106" s="4">
        <f>MATCH(I105,AUG,0)</f>
        <v>74</v>
      </c>
      <c r="J106" s="4">
        <f>MATCH(J105,SEP,0)</f>
        <v>35</v>
      </c>
      <c r="K106" s="4">
        <f>MATCH(K105,OCT,0)</f>
        <v>30</v>
      </c>
      <c r="L106" s="4">
        <f>MATCH(L105,NOV,0)</f>
        <v>48</v>
      </c>
      <c r="M106" s="4">
        <f>MATCH(M105,DEC,0)</f>
        <v>27</v>
      </c>
      <c r="N106" s="4">
        <f>MATCH(N105,TOTAL,0)</f>
        <v>72</v>
      </c>
    </row>
    <row r="107" spans="1:14" ht="15">
      <c r="A107" s="4"/>
      <c r="B107" s="4">
        <f aca="true" t="shared" si="5" ref="B107:N107">INDEX(YEAR,B106)</f>
        <v>1981</v>
      </c>
      <c r="C107" s="4">
        <f t="shared" si="5"/>
        <v>1978</v>
      </c>
      <c r="D107" s="4">
        <f t="shared" si="5"/>
        <v>1947</v>
      </c>
      <c r="E107" s="4">
        <f t="shared" si="5"/>
        <v>1971</v>
      </c>
      <c r="F107" s="4">
        <f t="shared" si="5"/>
        <v>1977</v>
      </c>
      <c r="G107" s="4">
        <f t="shared" si="5"/>
        <v>1967</v>
      </c>
      <c r="H107" s="4">
        <v>1998</v>
      </c>
      <c r="I107" s="4">
        <f t="shared" si="5"/>
        <v>1993</v>
      </c>
      <c r="J107" s="4">
        <f t="shared" si="5"/>
        <v>1963</v>
      </c>
      <c r="K107" s="4">
        <f t="shared" si="5"/>
        <v>1958</v>
      </c>
      <c r="L107" s="4">
        <f t="shared" si="5"/>
        <v>1976</v>
      </c>
      <c r="M107" s="4">
        <f t="shared" si="5"/>
        <v>1955</v>
      </c>
      <c r="N107" s="4">
        <f t="shared" si="5"/>
        <v>1991</v>
      </c>
    </row>
    <row r="108" spans="1:14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31.5">
      <c r="A109" s="15" t="s">
        <v>20</v>
      </c>
      <c r="B109" s="7">
        <f>AVERAGE(B9:B48,B58:B91)</f>
        <v>2.594864864864865</v>
      </c>
      <c r="C109" s="7">
        <f>AVERAGE(C9:C48,C58:C91)</f>
        <v>2.1005405405405404</v>
      </c>
      <c r="D109" s="7">
        <f aca="true" t="shared" si="6" ref="D109:N109">AVERAGE(D9:D48,D58:D91)</f>
        <v>3.1658108108108105</v>
      </c>
      <c r="E109" s="7">
        <f t="shared" si="6"/>
        <v>3.4775675675675664</v>
      </c>
      <c r="F109" s="7">
        <f t="shared" si="6"/>
        <v>3.933108108108109</v>
      </c>
      <c r="G109" s="7">
        <f t="shared" si="6"/>
        <v>4.1891891891891895</v>
      </c>
      <c r="H109" s="7">
        <f t="shared" si="6"/>
        <v>4.37445945945946</v>
      </c>
      <c r="I109" s="7">
        <f t="shared" si="6"/>
        <v>3.397432432432433</v>
      </c>
      <c r="J109" s="7">
        <f t="shared" si="6"/>
        <v>2.9272972972972964</v>
      </c>
      <c r="K109" s="7">
        <f t="shared" si="6"/>
        <v>2.4233783783783793</v>
      </c>
      <c r="L109" s="7">
        <f t="shared" si="6"/>
        <v>2.7732432432432432</v>
      </c>
      <c r="M109" s="7">
        <f t="shared" si="6"/>
        <v>2.537027027027027</v>
      </c>
      <c r="N109" s="7">
        <f t="shared" si="6"/>
        <v>37.89391891891892</v>
      </c>
    </row>
    <row r="110" spans="1:14" ht="15.75">
      <c r="A110" s="11"/>
      <c r="B110" s="7"/>
      <c r="C110" s="7"/>
      <c r="D110" s="7"/>
      <c r="E110" s="7" t="s">
        <v>19</v>
      </c>
      <c r="F110" s="7" t="s">
        <v>19</v>
      </c>
      <c r="G110" s="7"/>
      <c r="H110" s="7" t="s">
        <v>19</v>
      </c>
      <c r="I110" s="7"/>
      <c r="J110" s="7"/>
      <c r="K110" s="7"/>
      <c r="L110" s="7"/>
      <c r="M110" s="7"/>
      <c r="N110" s="7"/>
    </row>
    <row r="111" spans="1:14" ht="15.75">
      <c r="A111" s="1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48.75" customHeight="1">
      <c r="A112" s="15" t="s">
        <v>37</v>
      </c>
      <c r="B112" s="7">
        <f>AVERAGE(B9:B48,B58:B92)</f>
        <v>2.5785333333333336</v>
      </c>
      <c r="C112" s="7">
        <f>AVERAGE(C9:C48,C58:C92)</f>
        <v>2.1214666666666666</v>
      </c>
      <c r="D112" s="7">
        <f>AVERAGE(D9:D48,D58:D92)</f>
        <v>3.1835999999999998</v>
      </c>
      <c r="E112" s="7">
        <f>AVERAGE(E9:E48,E58:E92)</f>
        <v>3.517599999999999</v>
      </c>
      <c r="F112" s="7">
        <f>AVERAGE(F9:F48,F58:F91)</f>
        <v>3.933108108108109</v>
      </c>
      <c r="G112" s="7">
        <f>AVERAGE(G9:G48,G58:G91)</f>
        <v>4.1891891891891895</v>
      </c>
      <c r="H112" s="7">
        <f aca="true" t="shared" si="7" ref="H112:N112">AVERAGE(H9:H48,H58:H91)</f>
        <v>4.37445945945946</v>
      </c>
      <c r="I112" s="7">
        <f t="shared" si="7"/>
        <v>3.397432432432433</v>
      </c>
      <c r="J112" s="7">
        <f t="shared" si="7"/>
        <v>2.9272972972972964</v>
      </c>
      <c r="K112" s="7">
        <f t="shared" si="7"/>
        <v>2.4233783783783793</v>
      </c>
      <c r="L112" s="7">
        <f t="shared" si="7"/>
        <v>2.7732432432432432</v>
      </c>
      <c r="M112" s="7">
        <f t="shared" si="7"/>
        <v>2.537027027027027</v>
      </c>
      <c r="N112" s="7">
        <f t="shared" si="7"/>
        <v>37.89391891891892</v>
      </c>
    </row>
    <row r="113" spans="1:14" ht="15">
      <c r="A113" s="4"/>
      <c r="B113" s="4"/>
      <c r="C113" s="4"/>
      <c r="D113" s="4"/>
      <c r="E113" s="7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5.75">
      <c r="A114" s="4"/>
      <c r="B114" s="1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ht="15.75">
      <c r="B115" s="15"/>
    </row>
    <row r="116" ht="15.75">
      <c r="B116" s="15"/>
    </row>
    <row r="117" ht="15.75">
      <c r="B117" s="15"/>
    </row>
  </sheetData>
  <sheetProtection/>
  <mergeCells count="18">
    <mergeCell ref="A5:L5"/>
    <mergeCell ref="A6:L6"/>
    <mergeCell ref="A4:L4"/>
    <mergeCell ref="A1:L1"/>
    <mergeCell ref="A2:L2"/>
    <mergeCell ref="A3:L3"/>
    <mergeCell ref="A50:L50"/>
    <mergeCell ref="A51:L51"/>
    <mergeCell ref="A52:L52"/>
    <mergeCell ref="A53:L53"/>
    <mergeCell ref="A54:L54"/>
    <mergeCell ref="A55:L55"/>
    <mergeCell ref="A95:L95"/>
    <mergeCell ref="A96:L96"/>
    <mergeCell ref="A97:L97"/>
    <mergeCell ref="A98:L98"/>
    <mergeCell ref="A99:L99"/>
    <mergeCell ref="A100:L100"/>
  </mergeCells>
  <printOptions gridLines="1"/>
  <pageMargins left="0.5" right="0.5" top="1" bottom="1" header="0.5" footer="0.5"/>
  <pageSetup horizontalDpi="600" verticalDpi="600" orientation="landscape" scale="62" r:id="rId1"/>
  <rowBreaks count="3" manualBreakCount="3">
    <brk id="49" max="255" man="1"/>
    <brk id="93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="75" zoomScaleNormal="75" zoomScalePageLayoutView="0" workbookViewId="0" topLeftCell="A1">
      <selection activeCell="H40" sqref="H40"/>
    </sheetView>
  </sheetViews>
  <sheetFormatPr defaultColWidth="9.140625" defaultRowHeight="12.75"/>
  <cols>
    <col min="1" max="1" width="13.140625" style="19" customWidth="1"/>
    <col min="2" max="2" width="6.7109375" style="19" customWidth="1"/>
    <col min="3" max="3" width="5.00390625" style="19" customWidth="1"/>
    <col min="4" max="4" width="7.8515625" style="19" customWidth="1"/>
    <col min="5" max="5" width="3.8515625" style="19" customWidth="1"/>
    <col min="6" max="6" width="6.7109375" style="20" customWidth="1"/>
    <col min="7" max="7" width="3.8515625" style="19" customWidth="1"/>
    <col min="8" max="8" width="6.00390625" style="20" customWidth="1"/>
    <col min="9" max="9" width="3.28125" style="19" customWidth="1"/>
    <col min="10" max="10" width="6.00390625" style="20" customWidth="1"/>
    <col min="11" max="11" width="2.28125" style="19" customWidth="1"/>
    <col min="12" max="12" width="7.140625" style="19" customWidth="1"/>
    <col min="13" max="13" width="3.28125" style="19" customWidth="1"/>
    <col min="14" max="14" width="6.00390625" style="19" customWidth="1"/>
    <col min="15" max="15" width="3.28125" style="19" customWidth="1"/>
    <col min="16" max="16" width="7.7109375" style="19" customWidth="1"/>
    <col min="17" max="17" width="3.28125" style="19" customWidth="1"/>
    <col min="18" max="18" width="7.00390625" style="20" customWidth="1"/>
    <col min="19" max="19" width="3.28125" style="19" customWidth="1"/>
    <col min="20" max="20" width="7.00390625" style="19" customWidth="1"/>
    <col min="21" max="21" width="3.28125" style="19" customWidth="1"/>
    <col min="22" max="22" width="7.28125" style="19" customWidth="1"/>
    <col min="23" max="23" width="3.28125" style="19" customWidth="1"/>
    <col min="24" max="24" width="6.8515625" style="19" customWidth="1"/>
    <col min="25" max="25" width="0.2890625" style="19" hidden="1" customWidth="1"/>
    <col min="26" max="26" width="3.140625" style="19" customWidth="1"/>
  </cols>
  <sheetData>
    <row r="1" spans="1:26" s="11" customFormat="1" ht="15.7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11" customFormat="1" ht="15.7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11" customFormat="1" ht="15.75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s="11" customFormat="1" ht="15.7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1" customFormat="1" ht="15.75">
      <c r="A5" s="26" t="s">
        <v>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11" customFormat="1" ht="15.75">
      <c r="A6" s="26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12" ht="12.75">
      <c r="A7" s="17"/>
      <c r="L7" s="18">
        <v>2011</v>
      </c>
    </row>
    <row r="8" spans="1:24" ht="12.75">
      <c r="A8" s="17"/>
      <c r="B8" s="19" t="s">
        <v>0</v>
      </c>
      <c r="D8" s="19" t="s">
        <v>1</v>
      </c>
      <c r="F8" s="20" t="s">
        <v>2</v>
      </c>
      <c r="H8" s="20" t="s">
        <v>3</v>
      </c>
      <c r="J8" s="20" t="s">
        <v>4</v>
      </c>
      <c r="L8" s="19" t="s">
        <v>5</v>
      </c>
      <c r="N8" s="19" t="s">
        <v>6</v>
      </c>
      <c r="P8" s="19" t="s">
        <v>7</v>
      </c>
      <c r="R8" s="20" t="s">
        <v>8</v>
      </c>
      <c r="T8" s="19" t="s">
        <v>9</v>
      </c>
      <c r="V8" s="19" t="s">
        <v>10</v>
      </c>
      <c r="X8" s="19" t="s">
        <v>11</v>
      </c>
    </row>
    <row r="9" spans="1:28" ht="12.75">
      <c r="A9" s="17"/>
      <c r="T9" s="19" t="s">
        <v>19</v>
      </c>
      <c r="V9" s="20"/>
      <c r="W9" s="19" t="s">
        <v>19</v>
      </c>
      <c r="X9" s="20"/>
      <c r="Z9" s="19" t="s">
        <v>19</v>
      </c>
      <c r="AB9" s="13"/>
    </row>
    <row r="10" spans="1:10" ht="12.75">
      <c r="A10" s="19">
        <v>1</v>
      </c>
      <c r="B10" s="20">
        <v>0.58</v>
      </c>
      <c r="D10" s="19">
        <v>0.66</v>
      </c>
      <c r="E10" s="19" t="s">
        <v>38</v>
      </c>
      <c r="F10" s="20">
        <v>0</v>
      </c>
      <c r="H10" s="20">
        <v>0.01</v>
      </c>
      <c r="J10" s="19"/>
    </row>
    <row r="11" spans="1:10" ht="12.75">
      <c r="A11" s="19">
        <v>2</v>
      </c>
      <c r="B11" s="20">
        <v>0</v>
      </c>
      <c r="D11" s="19">
        <v>0.4</v>
      </c>
      <c r="E11" s="19" t="s">
        <v>39</v>
      </c>
      <c r="F11" s="20">
        <v>0</v>
      </c>
      <c r="H11" s="20">
        <v>0.06</v>
      </c>
      <c r="J11" s="19"/>
    </row>
    <row r="12" spans="1:14" ht="12.75">
      <c r="A12" s="19">
        <v>3</v>
      </c>
      <c r="B12" s="20">
        <v>0</v>
      </c>
      <c r="D12" s="19">
        <v>0</v>
      </c>
      <c r="F12" s="20">
        <v>0</v>
      </c>
      <c r="H12" s="20">
        <v>0</v>
      </c>
      <c r="J12" s="19"/>
      <c r="L12" s="20"/>
      <c r="N12" s="20"/>
    </row>
    <row r="13" spans="1:14" ht="12.75">
      <c r="A13" s="19">
        <v>4</v>
      </c>
      <c r="B13" s="20">
        <v>0</v>
      </c>
      <c r="D13" s="19">
        <v>0</v>
      </c>
      <c r="F13" s="20">
        <v>0.74</v>
      </c>
      <c r="H13" s="20">
        <v>1.62</v>
      </c>
      <c r="J13" s="19"/>
      <c r="L13" s="20"/>
      <c r="N13" s="20"/>
    </row>
    <row r="14" spans="1:14" ht="12.75">
      <c r="A14" s="19">
        <v>5</v>
      </c>
      <c r="B14" s="20">
        <v>0</v>
      </c>
      <c r="C14" s="19" t="s">
        <v>33</v>
      </c>
      <c r="D14" s="19">
        <v>0.08</v>
      </c>
      <c r="E14" s="19" t="s">
        <v>40</v>
      </c>
      <c r="F14" s="20">
        <v>0.83</v>
      </c>
      <c r="H14" s="20">
        <v>0.19</v>
      </c>
      <c r="J14" s="19"/>
      <c r="L14" s="20"/>
      <c r="N14" s="20"/>
    </row>
    <row r="15" spans="1:14" ht="12.75">
      <c r="A15" s="19">
        <v>6</v>
      </c>
      <c r="B15" s="20">
        <v>0.05</v>
      </c>
      <c r="C15" s="19" t="s">
        <v>33</v>
      </c>
      <c r="D15" s="19">
        <v>0</v>
      </c>
      <c r="F15" s="20">
        <v>0.18</v>
      </c>
      <c r="G15" s="19" t="s">
        <v>39</v>
      </c>
      <c r="H15" s="20">
        <v>0</v>
      </c>
      <c r="J15" s="19"/>
      <c r="L15" s="20"/>
      <c r="N15" s="20"/>
    </row>
    <row r="16" spans="1:14" ht="12.75">
      <c r="A16" s="19">
        <v>7</v>
      </c>
      <c r="B16" s="20">
        <v>0.03</v>
      </c>
      <c r="C16" s="19" t="s">
        <v>33</v>
      </c>
      <c r="D16" s="19">
        <v>0.11</v>
      </c>
      <c r="E16" s="19" t="s">
        <v>40</v>
      </c>
      <c r="F16" s="20">
        <v>0</v>
      </c>
      <c r="H16" s="20">
        <v>0</v>
      </c>
      <c r="J16" s="19"/>
      <c r="L16" s="20"/>
      <c r="N16" s="20"/>
    </row>
    <row r="17" spans="1:14" ht="12.75">
      <c r="A17" s="19">
        <v>8</v>
      </c>
      <c r="B17" s="20">
        <v>0.03</v>
      </c>
      <c r="D17" s="19">
        <v>0</v>
      </c>
      <c r="F17" s="20">
        <v>0</v>
      </c>
      <c r="H17" s="20">
        <v>0.06</v>
      </c>
      <c r="J17" s="19"/>
      <c r="L17" s="20"/>
      <c r="N17" s="20"/>
    </row>
    <row r="18" spans="1:14" ht="12.75">
      <c r="A18" s="19">
        <v>9</v>
      </c>
      <c r="B18" s="20">
        <v>0</v>
      </c>
      <c r="D18" s="19">
        <v>0</v>
      </c>
      <c r="F18" s="20">
        <v>0.87</v>
      </c>
      <c r="H18" s="20">
        <v>0</v>
      </c>
      <c r="J18" s="19"/>
      <c r="L18" s="20"/>
      <c r="N18" s="20"/>
    </row>
    <row r="19" spans="1:14" ht="12.75">
      <c r="A19" s="19">
        <v>10</v>
      </c>
      <c r="B19" s="20">
        <v>0</v>
      </c>
      <c r="D19" s="20">
        <v>0</v>
      </c>
      <c r="F19" s="20">
        <v>0.78</v>
      </c>
      <c r="H19" s="20">
        <v>0</v>
      </c>
      <c r="J19" s="19"/>
      <c r="L19" s="20"/>
      <c r="N19" s="20"/>
    </row>
    <row r="20" spans="1:14" ht="12.75">
      <c r="A20" s="19">
        <v>11</v>
      </c>
      <c r="B20" s="20">
        <v>0.13</v>
      </c>
      <c r="C20" s="19" t="s">
        <v>33</v>
      </c>
      <c r="D20" s="20">
        <v>0</v>
      </c>
      <c r="F20" s="20">
        <v>0.15</v>
      </c>
      <c r="G20" s="19" t="s">
        <v>42</v>
      </c>
      <c r="H20" s="20">
        <v>0.14</v>
      </c>
      <c r="J20" s="19"/>
      <c r="L20" s="20"/>
      <c r="N20" s="20"/>
    </row>
    <row r="21" spans="1:14" ht="12.75">
      <c r="A21" s="19">
        <v>12</v>
      </c>
      <c r="B21" s="20">
        <v>0.01</v>
      </c>
      <c r="C21" s="19" t="s">
        <v>33</v>
      </c>
      <c r="D21" s="19">
        <v>0</v>
      </c>
      <c r="E21" s="19" t="s">
        <v>36</v>
      </c>
      <c r="F21" s="20">
        <v>0</v>
      </c>
      <c r="H21" s="20">
        <v>0.49</v>
      </c>
      <c r="J21" s="19"/>
      <c r="L21" s="20"/>
      <c r="N21" s="20"/>
    </row>
    <row r="22" spans="1:14" ht="12.75">
      <c r="A22" s="19">
        <v>13</v>
      </c>
      <c r="B22" s="20">
        <v>0.01</v>
      </c>
      <c r="C22" s="19" t="s">
        <v>33</v>
      </c>
      <c r="D22" s="19">
        <v>0</v>
      </c>
      <c r="E22" s="21"/>
      <c r="F22" s="20">
        <v>0</v>
      </c>
      <c r="H22" s="20">
        <v>0</v>
      </c>
      <c r="J22" s="19"/>
      <c r="L22" s="20"/>
      <c r="N22" s="20"/>
    </row>
    <row r="23" spans="1:14" ht="12.75">
      <c r="A23" s="19">
        <v>14</v>
      </c>
      <c r="B23" s="20">
        <v>0.01</v>
      </c>
      <c r="C23" s="19" t="s">
        <v>33</v>
      </c>
      <c r="D23" s="19">
        <v>0</v>
      </c>
      <c r="E23" s="19" t="s">
        <v>41</v>
      </c>
      <c r="F23" s="20">
        <v>0</v>
      </c>
      <c r="H23" s="20">
        <v>0</v>
      </c>
      <c r="J23" s="19"/>
      <c r="L23" s="20"/>
      <c r="N23" s="20"/>
    </row>
    <row r="24" spans="1:14" ht="12.75">
      <c r="A24" s="19">
        <v>15</v>
      </c>
      <c r="B24" s="20">
        <v>0</v>
      </c>
      <c r="D24" s="19">
        <v>0</v>
      </c>
      <c r="F24" s="20">
        <v>0.36</v>
      </c>
      <c r="H24" s="20">
        <v>0.04</v>
      </c>
      <c r="J24" s="19"/>
      <c r="L24" s="20"/>
      <c r="N24" s="20"/>
    </row>
    <row r="25" spans="1:14" ht="12.75">
      <c r="A25" s="19">
        <v>16</v>
      </c>
      <c r="B25" s="20">
        <v>0</v>
      </c>
      <c r="D25" s="19">
        <v>0</v>
      </c>
      <c r="F25" s="20">
        <v>0</v>
      </c>
      <c r="G25" s="19" t="s">
        <v>34</v>
      </c>
      <c r="H25" s="20">
        <v>0.84</v>
      </c>
      <c r="J25" s="19"/>
      <c r="L25" s="20"/>
      <c r="N25" s="20"/>
    </row>
    <row r="26" spans="1:14" ht="12.75">
      <c r="A26" s="19">
        <v>17</v>
      </c>
      <c r="B26" s="20">
        <v>0</v>
      </c>
      <c r="C26" s="19" t="s">
        <v>34</v>
      </c>
      <c r="D26" s="19">
        <v>0</v>
      </c>
      <c r="F26" s="20">
        <v>0</v>
      </c>
      <c r="H26" s="20">
        <v>0</v>
      </c>
      <c r="J26" s="19"/>
      <c r="L26" s="20"/>
      <c r="N26" s="20"/>
    </row>
    <row r="27" spans="1:14" ht="12.75">
      <c r="A27" s="19">
        <v>18</v>
      </c>
      <c r="B27" s="20">
        <v>0.19</v>
      </c>
      <c r="D27" s="19">
        <v>0</v>
      </c>
      <c r="F27" s="20">
        <v>0</v>
      </c>
      <c r="H27" s="20">
        <v>0</v>
      </c>
      <c r="J27" s="19"/>
      <c r="L27" s="20"/>
      <c r="N27" s="20"/>
    </row>
    <row r="28" spans="1:14" ht="12.75">
      <c r="A28" s="19">
        <v>19</v>
      </c>
      <c r="B28" s="20">
        <v>0</v>
      </c>
      <c r="C28" s="19" t="s">
        <v>35</v>
      </c>
      <c r="D28" s="19">
        <v>0</v>
      </c>
      <c r="F28" s="20">
        <v>0</v>
      </c>
      <c r="H28" s="24">
        <v>1.1</v>
      </c>
      <c r="J28" s="19"/>
      <c r="L28" s="20"/>
      <c r="N28" s="20"/>
    </row>
    <row r="29" spans="1:14" ht="12.75">
      <c r="A29" s="19">
        <v>20</v>
      </c>
      <c r="B29" s="20">
        <v>0.24</v>
      </c>
      <c r="C29" s="19" t="s">
        <v>33</v>
      </c>
      <c r="D29" s="19">
        <v>0.05</v>
      </c>
      <c r="E29" s="19" t="s">
        <v>33</v>
      </c>
      <c r="F29" s="20">
        <v>0</v>
      </c>
      <c r="H29" s="20">
        <v>0.54</v>
      </c>
      <c r="J29" s="19"/>
      <c r="L29" s="20"/>
      <c r="N29" s="20"/>
    </row>
    <row r="30" spans="1:14" ht="12.75">
      <c r="A30" s="19">
        <v>21</v>
      </c>
      <c r="B30" s="20">
        <v>0</v>
      </c>
      <c r="D30" s="19">
        <v>0.63</v>
      </c>
      <c r="E30" s="19" t="s">
        <v>39</v>
      </c>
      <c r="F30" s="20">
        <v>0.09</v>
      </c>
      <c r="H30" s="20">
        <v>0</v>
      </c>
      <c r="J30" s="19"/>
      <c r="L30" s="20"/>
      <c r="N30" s="20"/>
    </row>
    <row r="31" spans="1:14" ht="12.75">
      <c r="A31" s="19">
        <v>22</v>
      </c>
      <c r="B31" s="20">
        <v>0</v>
      </c>
      <c r="C31" s="19" t="s">
        <v>36</v>
      </c>
      <c r="D31" s="19">
        <v>0</v>
      </c>
      <c r="F31" s="20">
        <v>0.02</v>
      </c>
      <c r="H31" s="20">
        <v>0.31</v>
      </c>
      <c r="J31" s="19"/>
      <c r="L31" s="20"/>
      <c r="N31" s="20"/>
    </row>
    <row r="32" spans="1:14" ht="12.75">
      <c r="A32" s="19">
        <v>23</v>
      </c>
      <c r="B32" s="20">
        <v>0</v>
      </c>
      <c r="C32" s="19" t="s">
        <v>36</v>
      </c>
      <c r="D32" s="19">
        <v>0</v>
      </c>
      <c r="F32" s="20">
        <v>0.37</v>
      </c>
      <c r="H32" s="20">
        <v>0.07</v>
      </c>
      <c r="J32" s="19"/>
      <c r="L32" s="20"/>
      <c r="N32" s="20"/>
    </row>
    <row r="33" spans="1:14" ht="12.75">
      <c r="A33" s="19">
        <v>24</v>
      </c>
      <c r="B33" s="20">
        <v>0</v>
      </c>
      <c r="C33" s="19" t="s">
        <v>36</v>
      </c>
      <c r="D33" s="19">
        <v>0.26</v>
      </c>
      <c r="F33" s="20">
        <v>0</v>
      </c>
      <c r="H33" s="20">
        <v>0.65</v>
      </c>
      <c r="J33" s="19"/>
      <c r="L33" s="20"/>
      <c r="N33" s="20"/>
    </row>
    <row r="34" spans="1:14" ht="12.75">
      <c r="A34" s="19">
        <v>25</v>
      </c>
      <c r="B34" s="20">
        <v>0</v>
      </c>
      <c r="D34" s="19">
        <v>0.8</v>
      </c>
      <c r="E34" s="19" t="s">
        <v>39</v>
      </c>
      <c r="F34" s="20">
        <v>0</v>
      </c>
      <c r="H34" s="20">
        <v>0.04</v>
      </c>
      <c r="J34" s="19"/>
      <c r="L34" s="20"/>
      <c r="N34" s="20"/>
    </row>
    <row r="35" spans="1:14" ht="12.75">
      <c r="A35" s="19">
        <v>26</v>
      </c>
      <c r="B35" s="20">
        <v>0</v>
      </c>
      <c r="D35" s="19">
        <v>0</v>
      </c>
      <c r="F35" s="20">
        <v>0</v>
      </c>
      <c r="H35" s="20">
        <v>0.06</v>
      </c>
      <c r="J35" s="19"/>
      <c r="L35" s="20"/>
      <c r="N35" s="20"/>
    </row>
    <row r="36" spans="1:14" ht="12.75">
      <c r="A36" s="19">
        <v>27</v>
      </c>
      <c r="B36" s="20">
        <v>0.01</v>
      </c>
      <c r="C36" s="19" t="s">
        <v>33</v>
      </c>
      <c r="D36" s="20">
        <v>0.07</v>
      </c>
      <c r="F36" s="20">
        <v>0</v>
      </c>
      <c r="H36" s="20">
        <v>0.21</v>
      </c>
      <c r="J36" s="19"/>
      <c r="L36" s="20"/>
      <c r="N36" s="20"/>
    </row>
    <row r="37" spans="1:30" ht="12.75">
      <c r="A37" s="19">
        <v>28</v>
      </c>
      <c r="B37" s="20">
        <v>0.04</v>
      </c>
      <c r="C37" s="19" t="s">
        <v>33</v>
      </c>
      <c r="D37" s="19">
        <v>0.61</v>
      </c>
      <c r="F37" s="20">
        <v>0</v>
      </c>
      <c r="H37" s="20">
        <v>0.05</v>
      </c>
      <c r="J37" s="19"/>
      <c r="L37" s="20"/>
      <c r="N37" s="20"/>
      <c r="X37" s="20"/>
      <c r="AD37" t="s">
        <v>19</v>
      </c>
    </row>
    <row r="38" spans="1:14" ht="12.75">
      <c r="A38" s="19">
        <v>29</v>
      </c>
      <c r="B38" s="20">
        <v>0</v>
      </c>
      <c r="D38" s="19" t="s">
        <v>19</v>
      </c>
      <c r="F38" s="20">
        <v>0</v>
      </c>
      <c r="H38" s="20">
        <v>0</v>
      </c>
      <c r="J38" s="19"/>
      <c r="L38" s="20"/>
      <c r="N38" s="20"/>
    </row>
    <row r="39" spans="1:14" ht="12.75">
      <c r="A39" s="19">
        <v>30</v>
      </c>
      <c r="B39" s="20">
        <v>0.04</v>
      </c>
      <c r="C39" s="19" t="s">
        <v>33</v>
      </c>
      <c r="D39" s="19" t="s">
        <v>19</v>
      </c>
      <c r="F39" s="20">
        <v>0.11</v>
      </c>
      <c r="G39" s="19" t="s">
        <v>33</v>
      </c>
      <c r="H39" s="20">
        <v>0</v>
      </c>
      <c r="J39" s="19"/>
      <c r="L39" s="20"/>
      <c r="N39" s="20"/>
    </row>
    <row r="40" spans="1:14" ht="12.75">
      <c r="A40" s="19">
        <v>31</v>
      </c>
      <c r="B40" s="20">
        <v>0</v>
      </c>
      <c r="D40" s="19" t="s">
        <v>19</v>
      </c>
      <c r="F40" s="20">
        <v>0</v>
      </c>
      <c r="J40" s="19"/>
      <c r="N40" s="20"/>
    </row>
    <row r="41" spans="2:10" ht="12.75">
      <c r="B41" s="20"/>
      <c r="J41" s="19"/>
    </row>
    <row r="42" spans="1:26" ht="12.75">
      <c r="A42" s="22" t="s">
        <v>12</v>
      </c>
      <c r="B42" s="20">
        <f>SUM(B10:B40)</f>
        <v>1.37</v>
      </c>
      <c r="C42" s="20"/>
      <c r="D42" s="20">
        <f>SUM(D9:D40)</f>
        <v>3.67</v>
      </c>
      <c r="E42" s="20"/>
      <c r="F42" s="20">
        <f>SUM(F9:F40)</f>
        <v>4.499999999999999</v>
      </c>
      <c r="G42" s="20"/>
      <c r="H42" s="20">
        <f>SUM(H10:H40)</f>
        <v>6.48</v>
      </c>
      <c r="I42" s="20"/>
      <c r="J42" s="20">
        <f>SUM(J9:J40)</f>
        <v>0</v>
      </c>
      <c r="K42" s="20"/>
      <c r="L42" s="20">
        <f>SUM(L9:L40)</f>
        <v>0</v>
      </c>
      <c r="M42" s="20"/>
      <c r="N42" s="20">
        <f>SUM(N9:N40)</f>
        <v>0</v>
      </c>
      <c r="O42" s="20"/>
      <c r="P42" s="20">
        <f>SUM(P9:P40)</f>
        <v>0</v>
      </c>
      <c r="Q42" s="20" t="s">
        <v>19</v>
      </c>
      <c r="R42" s="20">
        <f>SUM(R9:R40)</f>
        <v>0</v>
      </c>
      <c r="S42" s="20" t="s">
        <v>19</v>
      </c>
      <c r="T42" s="20">
        <f>SUM(T9:T40)</f>
        <v>0</v>
      </c>
      <c r="U42" s="20" t="s">
        <v>19</v>
      </c>
      <c r="V42" s="20">
        <f>SUM(V9:V40)</f>
        <v>0</v>
      </c>
      <c r="W42" s="20" t="s">
        <v>19</v>
      </c>
      <c r="X42" s="20">
        <f>SUM(X9:X40)</f>
        <v>0</v>
      </c>
      <c r="Y42" s="20"/>
      <c r="Z42" s="20"/>
    </row>
    <row r="43" spans="1:24" ht="12.75">
      <c r="A43" s="22" t="s">
        <v>13</v>
      </c>
      <c r="B43" s="20">
        <f>SUM(B10:B40)</f>
        <v>1.37</v>
      </c>
      <c r="C43" s="20"/>
      <c r="D43" s="20">
        <f>SUM(B42:D42)</f>
        <v>5.04</v>
      </c>
      <c r="E43" s="20"/>
      <c r="F43" s="20">
        <f>SUM(B42:D42:F42)</f>
        <v>9.54</v>
      </c>
      <c r="G43" s="20"/>
      <c r="H43" s="20">
        <f>SUM(B42:D42:F42:H42)</f>
        <v>16.02</v>
      </c>
      <c r="I43" s="20"/>
      <c r="J43" s="20">
        <f>SUM(B42:D42:F42:H42:J42)</f>
        <v>16.02</v>
      </c>
      <c r="K43" s="20"/>
      <c r="L43" s="20">
        <f>SUM(B42:D42:F42:H42:J42:L42)</f>
        <v>16.02</v>
      </c>
      <c r="M43" s="20" t="s">
        <v>19</v>
      </c>
      <c r="N43" s="20">
        <f>SUM(B42:D42:F42:H42:J42:L42:N42)</f>
        <v>16.02</v>
      </c>
      <c r="O43" s="20"/>
      <c r="P43" s="20">
        <f>SUM(B42:D42:F42:H42:J42:L42:N42:P42)</f>
        <v>16.02</v>
      </c>
      <c r="Q43" s="20"/>
      <c r="R43" s="20">
        <f>SUM(B42:D42:F42:H42:J42:L42:N42:P42:R42)</f>
        <v>16.02</v>
      </c>
      <c r="S43" s="20"/>
      <c r="T43" s="20">
        <f>SUM(B42:D42:F42:H42:J42:L42:N42:P42:R42:T42)</f>
        <v>16.02</v>
      </c>
      <c r="U43" s="20"/>
      <c r="V43" s="20">
        <f>SUM(B42:D42:F42:H42:J42:L42:N42:P42:R42:T42:V42)</f>
        <v>16.02</v>
      </c>
      <c r="W43" s="20"/>
      <c r="X43" s="20">
        <f>SUM(B42:D42:F42:H42:J42:L42:N42:P42:R42:T42:V42:X42)</f>
        <v>16.02</v>
      </c>
    </row>
    <row r="45" spans="1:24" ht="12.75">
      <c r="A45" s="22" t="s">
        <v>14</v>
      </c>
      <c r="B45" s="23">
        <f>LONGTERM!B109</f>
        <v>2.594864864864865</v>
      </c>
      <c r="D45" s="23">
        <f>LONGTERM!C109</f>
        <v>2.1005405405405404</v>
      </c>
      <c r="F45" s="20">
        <f>LONGTERM!D109</f>
        <v>3.1658108108108105</v>
      </c>
      <c r="H45" s="20">
        <f>LONGTERM!E109</f>
        <v>3.4775675675675664</v>
      </c>
      <c r="I45" s="23"/>
      <c r="J45" s="20">
        <f>LONGTERM!F109</f>
        <v>3.933108108108109</v>
      </c>
      <c r="L45" s="23">
        <f>LONGTERM!G109</f>
        <v>4.1891891891891895</v>
      </c>
      <c r="N45" s="23">
        <f>LONGTERM!H109</f>
        <v>4.37445945945946</v>
      </c>
      <c r="P45" s="23">
        <f>LONGTERM!I109</f>
        <v>3.397432432432433</v>
      </c>
      <c r="R45" s="20">
        <f>LONGTERM!J109</f>
        <v>2.9272972972972964</v>
      </c>
      <c r="S45" s="23"/>
      <c r="T45" s="23">
        <f>LONGTERM!K109</f>
        <v>2.4233783783783793</v>
      </c>
      <c r="V45" s="23">
        <f>LONGTERM!L109</f>
        <v>2.7732432432432432</v>
      </c>
      <c r="X45" s="23">
        <f>LONGTERM!M109</f>
        <v>2.537027027027027</v>
      </c>
    </row>
    <row r="46" spans="1:24" ht="12.75">
      <c r="A46" s="22" t="s">
        <v>15</v>
      </c>
      <c r="B46" s="20">
        <f>SUM(B45)</f>
        <v>2.594864864864865</v>
      </c>
      <c r="D46" s="20">
        <f>SUM(B46,D45)</f>
        <v>4.695405405405405</v>
      </c>
      <c r="E46" s="20"/>
      <c r="F46" s="20">
        <f>SUM(D46,F45)</f>
        <v>7.861216216216215</v>
      </c>
      <c r="G46" s="20"/>
      <c r="H46" s="20">
        <f>SUM(F46,H45)</f>
        <v>11.338783783783782</v>
      </c>
      <c r="I46" s="20"/>
      <c r="J46" s="20">
        <f>SUM(H46,J45)</f>
        <v>15.27189189189189</v>
      </c>
      <c r="K46" s="20"/>
      <c r="L46" s="20">
        <f>SUM(J46,L45)</f>
        <v>19.46108108108108</v>
      </c>
      <c r="M46" s="20"/>
      <c r="N46" s="20">
        <f>SUM(L46,N45)</f>
        <v>23.83554054054054</v>
      </c>
      <c r="O46" s="20"/>
      <c r="P46" s="20">
        <f>SUM(N46,P45)</f>
        <v>27.232972972972973</v>
      </c>
      <c r="Q46" s="20"/>
      <c r="R46" s="20">
        <f>SUM(P46,R45)</f>
        <v>30.16027027027027</v>
      </c>
      <c r="S46" s="20"/>
      <c r="T46" s="20">
        <f>SUM(R46,T45)</f>
        <v>32.58364864864865</v>
      </c>
      <c r="U46" s="20"/>
      <c r="V46" s="20">
        <f>SUM(T46,V45)</f>
        <v>35.35689189189189</v>
      </c>
      <c r="W46" s="20"/>
      <c r="X46" s="20">
        <f>SUM(V46,X45)</f>
        <v>37.89391891891892</v>
      </c>
    </row>
    <row r="48" spans="1:25" ht="12.75">
      <c r="A48" s="22">
        <v>2010</v>
      </c>
      <c r="B48" s="23">
        <f>LONGTERM!B112</f>
        <v>2.5785333333333336</v>
      </c>
      <c r="C48" s="23"/>
      <c r="D48" s="23">
        <f>LONGTERM!C112</f>
        <v>2.1214666666666666</v>
      </c>
      <c r="E48" s="23"/>
      <c r="F48" s="20">
        <f>LONGTERM!D112</f>
        <v>3.1835999999999998</v>
      </c>
      <c r="G48" s="23"/>
      <c r="H48" s="20">
        <f>LONGTERM!E112</f>
        <v>3.517599999999999</v>
      </c>
      <c r="I48" s="23"/>
      <c r="J48" s="20">
        <f>LONGTERM!F112</f>
        <v>3.933108108108109</v>
      </c>
      <c r="K48" s="23"/>
      <c r="L48" s="23">
        <f>LONGTERM!G112</f>
        <v>4.1891891891891895</v>
      </c>
      <c r="M48" s="23"/>
      <c r="N48" s="23">
        <f>LONGTERM!H112</f>
        <v>4.37445945945946</v>
      </c>
      <c r="O48" s="23"/>
      <c r="P48" s="23">
        <f>LONGTERM!I112</f>
        <v>3.397432432432433</v>
      </c>
      <c r="Q48" s="23"/>
      <c r="R48" s="20">
        <f>LONGTERM!J112</f>
        <v>2.9272972972972964</v>
      </c>
      <c r="S48" s="23"/>
      <c r="T48" s="23">
        <f>LONGTERM!K112</f>
        <v>2.4233783783783793</v>
      </c>
      <c r="U48" s="23"/>
      <c r="V48" s="23">
        <f>LONGTERM!L112</f>
        <v>2.7732432432432432</v>
      </c>
      <c r="W48" s="23"/>
      <c r="X48" s="23">
        <f>LONGTERM!M112</f>
        <v>2.537027027027027</v>
      </c>
      <c r="Y48" s="23">
        <f>LONGTERM!P109</f>
        <v>0</v>
      </c>
    </row>
    <row r="50" spans="12:14" ht="12.75">
      <c r="L50" s="20" t="s">
        <v>19</v>
      </c>
      <c r="N50" s="20"/>
    </row>
  </sheetData>
  <sheetProtection/>
  <mergeCells count="6">
    <mergeCell ref="A5:Z5"/>
    <mergeCell ref="A6:Z6"/>
    <mergeCell ref="A1:Z1"/>
    <mergeCell ref="A2:Z2"/>
    <mergeCell ref="A3:Z3"/>
    <mergeCell ref="A4:Z4"/>
  </mergeCells>
  <printOptions gridLines="1" horizontalCentered="1" verticalCentered="1"/>
  <pageMargins left="0.15748031496063" right="0.196850393700787" top="0.234251969" bottom="0" header="0.511811023622047" footer="0.511811023622047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 Dreher</dc:creator>
  <cp:keywords/>
  <dc:description/>
  <cp:lastModifiedBy>Datalogger User</cp:lastModifiedBy>
  <cp:lastPrinted>2010-08-31T13:47:55Z</cp:lastPrinted>
  <dcterms:created xsi:type="dcterms:W3CDTF">1999-02-01T20:21:53Z</dcterms:created>
  <dcterms:modified xsi:type="dcterms:W3CDTF">2011-05-04T11:03:46Z</dcterms:modified>
  <cp:category/>
  <cp:version/>
  <cp:contentType/>
  <cp:contentStatus/>
</cp:coreProperties>
</file>